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230"/>
  </bookViews>
  <sheets>
    <sheet name="実績記録表(事業者用）_計算式あり" sheetId="5" r:id="rId1"/>
    <sheet name="データ" sheetId="6" r:id="rId2"/>
  </sheets>
  <definedNames>
    <definedName name="_xlnm.Print_Area" localSheetId="0">'実績記録表(事業者用）_計算式あり'!$A$1:$O$49</definedName>
  </definedNames>
  <calcPr calcId="162913"/>
</workbook>
</file>

<file path=xl/calcChain.xml><?xml version="1.0" encoding="utf-8"?>
<calcChain xmlns="http://schemas.openxmlformats.org/spreadsheetml/2006/main">
  <c r="J9" i="5" l="1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Q5" i="5" l="1"/>
  <c r="F8" i="5"/>
  <c r="H8" i="5" s="1"/>
  <c r="I8" i="5" s="1"/>
  <c r="Q7" i="5" l="1"/>
  <c r="S5" i="5"/>
  <c r="S4" i="5"/>
  <c r="Q4" i="5"/>
  <c r="Q3" i="5"/>
  <c r="J8" i="5"/>
  <c r="J39" i="5" l="1"/>
  <c r="J43" i="5"/>
  <c r="F9" i="5" l="1"/>
  <c r="H9" i="5" s="1"/>
  <c r="I9" i="5" s="1"/>
  <c r="F10" i="5"/>
  <c r="H10" i="5" s="1"/>
  <c r="I10" i="5" s="1"/>
  <c r="F11" i="5"/>
  <c r="H11" i="5" s="1"/>
  <c r="I11" i="5" s="1"/>
  <c r="F12" i="5"/>
  <c r="H12" i="5" s="1"/>
  <c r="I12" i="5" s="1"/>
  <c r="F13" i="5"/>
  <c r="H13" i="5" s="1"/>
  <c r="I13" i="5" s="1"/>
  <c r="F14" i="5"/>
  <c r="H14" i="5" s="1"/>
  <c r="I14" i="5" s="1"/>
  <c r="F15" i="5"/>
  <c r="H15" i="5" s="1"/>
  <c r="I15" i="5" s="1"/>
  <c r="F16" i="5"/>
  <c r="H16" i="5" s="1"/>
  <c r="I16" i="5" s="1"/>
  <c r="F17" i="5"/>
  <c r="H17" i="5" s="1"/>
  <c r="I17" i="5" s="1"/>
  <c r="F18" i="5"/>
  <c r="H18" i="5" s="1"/>
  <c r="I18" i="5" s="1"/>
  <c r="F19" i="5"/>
  <c r="H19" i="5" s="1"/>
  <c r="I19" i="5" s="1"/>
  <c r="F20" i="5"/>
  <c r="H20" i="5" s="1"/>
  <c r="I20" i="5" s="1"/>
  <c r="F21" i="5"/>
  <c r="H21" i="5" s="1"/>
  <c r="I21" i="5" s="1"/>
  <c r="F22" i="5"/>
  <c r="H22" i="5" s="1"/>
  <c r="I22" i="5" s="1"/>
  <c r="F23" i="5"/>
  <c r="H23" i="5" s="1"/>
  <c r="I23" i="5" s="1"/>
  <c r="F24" i="5"/>
  <c r="H24" i="5" s="1"/>
  <c r="I24" i="5" s="1"/>
  <c r="F25" i="5"/>
  <c r="H25" i="5" s="1"/>
  <c r="I25" i="5" s="1"/>
  <c r="F26" i="5"/>
  <c r="H26" i="5" s="1"/>
  <c r="I26" i="5" s="1"/>
  <c r="F27" i="5"/>
  <c r="H27" i="5" s="1"/>
  <c r="I27" i="5" s="1"/>
  <c r="F28" i="5"/>
  <c r="H28" i="5" s="1"/>
  <c r="I28" i="5" s="1"/>
  <c r="F29" i="5"/>
  <c r="H29" i="5" s="1"/>
  <c r="I29" i="5" s="1"/>
  <c r="F30" i="5"/>
  <c r="H30" i="5" s="1"/>
  <c r="I30" i="5" s="1"/>
  <c r="F31" i="5"/>
  <c r="H31" i="5" s="1"/>
  <c r="I31" i="5" s="1"/>
  <c r="F32" i="5"/>
  <c r="H32" i="5" s="1"/>
  <c r="I32" i="5" s="1"/>
  <c r="F33" i="5"/>
  <c r="H33" i="5" s="1"/>
  <c r="I33" i="5" s="1"/>
  <c r="F34" i="5"/>
  <c r="H34" i="5" s="1"/>
  <c r="I34" i="5" s="1"/>
  <c r="F35" i="5"/>
  <c r="H35" i="5" s="1"/>
  <c r="I35" i="5" s="1"/>
  <c r="F36" i="5"/>
  <c r="H36" i="5" s="1"/>
  <c r="I36" i="5" s="1"/>
  <c r="F37" i="5"/>
  <c r="H37" i="5" s="1"/>
  <c r="I37" i="5" s="1"/>
  <c r="F38" i="5"/>
  <c r="H38" i="5" s="1"/>
  <c r="I38" i="5" s="1"/>
  <c r="I39" i="5" l="1"/>
  <c r="I43" i="5" l="1"/>
  <c r="K43" i="5" s="1"/>
</calcChain>
</file>

<file path=xl/sharedStrings.xml><?xml version="1.0" encoding="utf-8"?>
<sst xmlns="http://schemas.openxmlformats.org/spreadsheetml/2006/main" count="70" uniqueCount="39">
  <si>
    <t>日</t>
    <rPh sb="0" eb="1">
      <t>ヒ</t>
    </rPh>
    <phoneticPr fontId="1"/>
  </si>
  <si>
    <t>費用額</t>
    <rPh sb="0" eb="2">
      <t>ヒヨウ</t>
    </rPh>
    <rPh sb="2" eb="3">
      <t>ガク</t>
    </rPh>
    <phoneticPr fontId="1"/>
  </si>
  <si>
    <t>①</t>
    <phoneticPr fontId="1"/>
  </si>
  <si>
    <t>利用時間</t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</si>
  <si>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</si>
  <si>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行き先・支援内容</t>
    <phoneticPr fontId="1"/>
  </si>
  <si>
    <t>サービス
提供者印</t>
    <phoneticPr fontId="1"/>
  </si>
  <si>
    <t>利用者
確認印</t>
    <phoneticPr fontId="1"/>
  </si>
  <si>
    <t>-</t>
    <phoneticPr fontId="1"/>
  </si>
  <si>
    <t>合計</t>
    <rPh sb="0" eb="2">
      <t>ゴウケイ</t>
    </rPh>
    <phoneticPr fontId="1"/>
  </si>
  <si>
    <t>②利用者
負担額計</t>
    <phoneticPr fontId="1"/>
  </si>
  <si>
    <t>①-②
請求額</t>
    <rPh sb="4" eb="6">
      <t>セイキュウ</t>
    </rPh>
    <rPh sb="6" eb="7">
      <t>ガク</t>
    </rPh>
    <phoneticPr fontId="1"/>
  </si>
  <si>
    <t>支援内容</t>
    <rPh sb="0" eb="2">
      <t>シエン</t>
    </rPh>
    <rPh sb="2" eb="4">
      <t>ナイヨウ</t>
    </rPh>
    <phoneticPr fontId="1"/>
  </si>
  <si>
    <t>時間/月</t>
    <phoneticPr fontId="1"/>
  </si>
  <si>
    <t>利用者負担額の有無</t>
    <rPh sb="0" eb="3">
      <t>リヨウシャ</t>
    </rPh>
    <rPh sb="3" eb="5">
      <t>フタン</t>
    </rPh>
    <rPh sb="5" eb="6">
      <t>ガク</t>
    </rPh>
    <rPh sb="7" eb="9">
      <t>ウム</t>
    </rPh>
    <phoneticPr fontId="1"/>
  </si>
  <si>
    <t>事業者名</t>
    <rPh sb="0" eb="3">
      <t>ジギョウシャ</t>
    </rPh>
    <rPh sb="3" eb="4">
      <t>メイ</t>
    </rPh>
    <phoneticPr fontId="1"/>
  </si>
  <si>
    <t>サービス提供月</t>
    <rPh sb="4" eb="6">
      <t>テイキョウ</t>
    </rPh>
    <rPh sb="6" eb="7">
      <t>ツキ</t>
    </rPh>
    <phoneticPr fontId="1"/>
  </si>
  <si>
    <t>②</t>
    <phoneticPr fontId="1"/>
  </si>
  <si>
    <t>①
費用額計</t>
    <rPh sb="2" eb="4">
      <t>ヒヨウ</t>
    </rPh>
    <rPh sb="4" eb="5">
      <t>ガク</t>
    </rPh>
    <rPh sb="5" eb="6">
      <t>ケイ</t>
    </rPh>
    <phoneticPr fontId="1"/>
  </si>
  <si>
    <t>■ 算定時間は、利用時間から除算時間（車両運転時間など）を引いた時間とし、30分未満の端数は切り上げて計算します。</t>
    <phoneticPr fontId="1"/>
  </si>
  <si>
    <t>（例：1時間20分利用＝1.5時間）</t>
  </si>
  <si>
    <t>■ 事業者は、サービス提供後、日、利用時間、算定時間等、費用額、利用者負担額を記入し、利用者に確認を受け確認印をもらってください。</t>
    <phoneticPr fontId="1"/>
  </si>
  <si>
    <t>支 給 量</t>
    <rPh sb="0" eb="1">
      <t>シ</t>
    </rPh>
    <rPh sb="2" eb="3">
      <t>キュウ</t>
    </rPh>
    <rPh sb="4" eb="5">
      <t>リョウ</t>
    </rPh>
    <phoneticPr fontId="1"/>
  </si>
  <si>
    <t>氏　　名</t>
    <rPh sb="0" eb="1">
      <t>シ</t>
    </rPh>
    <rPh sb="3" eb="4">
      <t>メイ</t>
    </rPh>
    <phoneticPr fontId="1"/>
  </si>
  <si>
    <t>算定時間</t>
    <rPh sb="0" eb="2">
      <t>サンテイ</t>
    </rPh>
    <rPh sb="2" eb="4">
      <t>ジカン</t>
    </rPh>
    <phoneticPr fontId="1"/>
  </si>
  <si>
    <t>時間小計</t>
    <phoneticPr fontId="1"/>
  </si>
  <si>
    <t>除算時間</t>
    <phoneticPr fontId="1"/>
  </si>
  <si>
    <t>身体介護を伴う</t>
    <rPh sb="0" eb="2">
      <t>シンタイ</t>
    </rPh>
    <rPh sb="2" eb="4">
      <t>カイゴ</t>
    </rPh>
    <rPh sb="5" eb="6">
      <t>トモナ</t>
    </rPh>
    <phoneticPr fontId="1"/>
  </si>
  <si>
    <t>身体介護を伴わない</t>
    <rPh sb="0" eb="2">
      <t>シンタイ</t>
    </rPh>
    <rPh sb="2" eb="4">
      <t>カイゴ</t>
    </rPh>
    <rPh sb="5" eb="6">
      <t>トモナ</t>
    </rPh>
    <phoneticPr fontId="1"/>
  </si>
  <si>
    <t>以下のメッセージが消えたことを確認してください</t>
    <rPh sb="0" eb="2">
      <t>イカ</t>
    </rPh>
    <rPh sb="9" eb="10">
      <t>キ</t>
    </rPh>
    <rPh sb="15" eb="17">
      <t>カクニン</t>
    </rPh>
    <phoneticPr fontId="1"/>
  </si>
  <si>
    <t>月分</t>
    <rPh sb="0" eb="1">
      <t>ガツ</t>
    </rPh>
    <rPh sb="1" eb="2">
      <t>ブン</t>
    </rPh>
    <phoneticPr fontId="1"/>
  </si>
  <si>
    <t>単価表</t>
    <rPh sb="0" eb="2">
      <t>タンカ</t>
    </rPh>
    <rPh sb="2" eb="3">
      <t>ヒョウ</t>
    </rPh>
    <phoneticPr fontId="1"/>
  </si>
  <si>
    <t>:</t>
    <phoneticPr fontId="1"/>
  </si>
  <si>
    <t>色付きのセルは数式が入力されています。</t>
    <rPh sb="0" eb="2">
      <t>イロツ</t>
    </rPh>
    <rPh sb="7" eb="9">
      <t>スウシキ</t>
    </rPh>
    <rPh sb="10" eb="12">
      <t>ニュウリョク</t>
    </rPh>
    <phoneticPr fontId="1"/>
  </si>
  <si>
    <t>時間の入力は：を入れずに入力してください。</t>
    <rPh sb="0" eb="2">
      <t>ジカン</t>
    </rPh>
    <rPh sb="3" eb="5">
      <t>ニュウリョク</t>
    </rPh>
    <rPh sb="8" eb="9">
      <t>イ</t>
    </rPh>
    <rPh sb="12" eb="14">
      <t>ニュウリョク</t>
    </rPh>
    <phoneticPr fontId="1"/>
  </si>
  <si>
    <t>例）10:30＝1030　0：30＝030</t>
    <rPh sb="0" eb="1">
      <t>レイ</t>
    </rPh>
    <phoneticPr fontId="1"/>
  </si>
  <si>
    <t>から</t>
    <phoneticPr fontId="1"/>
  </si>
  <si>
    <t>まで</t>
    <phoneticPr fontId="1"/>
  </si>
  <si>
    <t>　　     　栗東市障がい者移動支援事業サービス提供実績記録表（グループ支援）</t>
    <rPh sb="37" eb="39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</si>
</sst>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0_);[Red]\(0.00000\)"/>
    <numFmt numFmtId="177" formatCode="#,##0_ "/>
    <numFmt numFmtId="178" formatCode="&quot;② &quot;#,##0"/>
    <numFmt numFmtId="179" formatCode="#,##0.0_ "/>
    <numFmt numFmtId="180" formatCode="&quot;① &quot;#,##0"/>
    <numFmt numFmtId="181" formatCode="[h]:mm;@"/>
    <numFmt numFmtId="182" formatCode="0&quot;：&quot;0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Arial Unicode MS"/>
      <family val="3"/>
      <charset val="128"/>
    </font>
    <font>
      <sz val="10"/>
      <name val="Arial Unicode MS"/>
      <family val="3"/>
      <charset val="128"/>
    </font>
    <font>
      <b/>
      <sz val="14"/>
      <name val="Arial Unicode MS"/>
      <family val="3"/>
      <charset val="128"/>
    </font>
    <font>
      <sz val="9"/>
      <name val="Arial Unicode MS"/>
      <family val="3"/>
      <charset val="128"/>
    </font>
    <font>
      <sz val="12"/>
      <name val="Arial Unicode MS"/>
      <family val="3"/>
      <charset val="128"/>
    </font>
    <font>
      <sz val="11"/>
      <color rgb="FFFF0000"/>
      <name val="Arial Unicode MS"/>
      <family val="3"/>
      <charset val="128"/>
    </font>
    <font>
      <sz val="6"/>
      <name val="Arial Unicode MS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 Unicode MS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4" xfId="0" applyFont="1" applyFill="1" applyBorder="1" applyAlignment="1" applyProtection="1">
      <alignment vertical="center" shrinkToFit="1"/>
    </xf>
    <xf numFmtId="177" fontId="5" fillId="3" borderId="0" xfId="0" applyNumberFormat="1" applyFont="1" applyFill="1" applyBorder="1" applyAlignment="1" applyProtection="1">
      <alignment horizontal="center" vertical="center"/>
    </xf>
    <xf numFmtId="179" fontId="3" fillId="3" borderId="0" xfId="0" applyNumberFormat="1" applyFont="1" applyFill="1" applyBorder="1" applyAlignment="1" applyProtection="1">
      <alignment horizontal="right" vertical="center"/>
    </xf>
    <xf numFmtId="180" fontId="3" fillId="3" borderId="0" xfId="0" applyNumberFormat="1" applyFont="1" applyFill="1" applyBorder="1" applyAlignment="1" applyProtection="1">
      <alignment horizontal="right" vertical="top"/>
    </xf>
    <xf numFmtId="178" fontId="3" fillId="3" borderId="0" xfId="0" applyNumberFormat="1" applyFont="1" applyFill="1" applyBorder="1" applyAlignment="1" applyProtection="1">
      <alignment horizontal="right" vertical="top"/>
    </xf>
    <xf numFmtId="0" fontId="4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Protection="1">
      <alignment vertical="center"/>
    </xf>
    <xf numFmtId="177" fontId="3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vertical="center" wrapText="1"/>
    </xf>
    <xf numFmtId="0" fontId="8" fillId="3" borderId="0" xfId="0" applyFont="1" applyFill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181" fontId="0" fillId="5" borderId="8" xfId="0" applyNumberFormat="1" applyFill="1" applyBorder="1">
      <alignment vertical="center"/>
    </xf>
    <xf numFmtId="38" fontId="0" fillId="5" borderId="8" xfId="1" applyFont="1" applyFill="1" applyBorder="1">
      <alignment vertical="center"/>
    </xf>
    <xf numFmtId="181" fontId="0" fillId="5" borderId="0" xfId="0" applyNumberFormat="1" applyFill="1">
      <alignment vertical="center"/>
    </xf>
    <xf numFmtId="182" fontId="3" fillId="3" borderId="2" xfId="0" applyNumberFormat="1" applyFont="1" applyFill="1" applyBorder="1" applyAlignment="1" applyProtection="1">
      <alignment horizontal="right" vertical="center" shrinkToFit="1"/>
      <protection locked="0"/>
    </xf>
    <xf numFmtId="182" fontId="3" fillId="3" borderId="4" xfId="0" applyNumberFormat="1" applyFont="1" applyFill="1" applyBorder="1" applyAlignment="1" applyProtection="1">
      <alignment horizontal="right" vertical="center" shrinkToFit="1"/>
      <protection locked="0"/>
    </xf>
    <xf numFmtId="182" fontId="3" fillId="3" borderId="1" xfId="0" applyNumberFormat="1" applyFont="1" applyFill="1" applyBorder="1" applyAlignment="1" applyProtection="1">
      <alignment horizontal="right" vertical="center" shrinkToFit="1"/>
      <protection locked="0"/>
    </xf>
    <xf numFmtId="38" fontId="0" fillId="0" borderId="0" xfId="1" applyFont="1" applyFill="1" applyBorder="1">
      <alignment vertical="center"/>
    </xf>
    <xf numFmtId="38" fontId="0" fillId="0" borderId="0" xfId="1" applyFont="1" applyFill="1">
      <alignment vertical="center"/>
    </xf>
    <xf numFmtId="0" fontId="8" fillId="3" borderId="0" xfId="0" applyFont="1" applyFill="1" applyAlignment="1" applyProtection="1">
      <alignment horizontal="left" vertical="center"/>
    </xf>
    <xf numFmtId="0" fontId="8" fillId="3" borderId="0" xfId="0" applyFont="1" applyFill="1" applyProtection="1">
      <alignment vertical="center"/>
    </xf>
    <xf numFmtId="38" fontId="0" fillId="0" borderId="8" xfId="1" applyFont="1" applyFill="1" applyBorder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181" fontId="0" fillId="0" borderId="0" xfId="0" applyNumberForma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0" fillId="6" borderId="0" xfId="0" applyFont="1" applyFill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 vertical="top" wrapText="1"/>
    </xf>
    <xf numFmtId="181" fontId="3" fillId="7" borderId="1" xfId="0" applyNumberFormat="1" applyFont="1" applyFill="1" applyBorder="1" applyAlignment="1" applyProtection="1">
      <alignment horizontal="right" vertical="center" shrinkToFit="1"/>
    </xf>
    <xf numFmtId="38" fontId="3" fillId="7" borderId="1" xfId="1" applyFont="1" applyFill="1" applyBorder="1" applyAlignment="1" applyProtection="1">
      <alignment horizontal="right" vertical="center" shrinkToFit="1"/>
    </xf>
    <xf numFmtId="0" fontId="3" fillId="7" borderId="1" xfId="0" applyNumberFormat="1" applyFont="1" applyFill="1" applyBorder="1" applyAlignment="1" applyProtection="1">
      <alignment horizontal="right" vertical="center" shrinkToFit="1"/>
    </xf>
    <xf numFmtId="38" fontId="3" fillId="7" borderId="1" xfId="0" applyNumberFormat="1" applyFont="1" applyFill="1" applyBorder="1" applyAlignment="1" applyProtection="1">
      <alignment horizontal="right" vertical="center" shrinkToFit="1"/>
    </xf>
    <xf numFmtId="38" fontId="3" fillId="7" borderId="8" xfId="0" applyNumberFormat="1" applyFont="1" applyFill="1" applyBorder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181" fontId="11" fillId="3" borderId="0" xfId="0" applyNumberFormat="1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38" fontId="5" fillId="7" borderId="8" xfId="0" applyNumberFormat="1" applyFont="1" applyFill="1" applyBorder="1" applyAlignment="1" applyProtection="1">
      <alignment horizontal="right" vertical="center"/>
    </xf>
    <xf numFmtId="0" fontId="5" fillId="7" borderId="8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view="pageBreakPreview" zoomScaleNormal="100" zoomScaleSheetLayoutView="100" workbookViewId="0">
      <pane ySplit="7" topLeftCell="A8" activePane="bottomLeft" state="frozen"/>
      <selection pane="bottomLeft" activeCell="K12" sqref="K12:L12"/>
    </sheetView>
  </sheetViews>
  <sheetFormatPr defaultColWidth="9" defaultRowHeight="13.5"/>
  <cols>
    <col min="1" max="1" width="0.875" style="1" customWidth="1"/>
    <col min="2" max="2" width="4" style="3" bestFit="1" customWidth="1"/>
    <col min="3" max="3" width="7.375" style="1" bestFit="1" customWidth="1"/>
    <col min="4" max="4" width="2.125" style="1" bestFit="1" customWidth="1"/>
    <col min="5" max="5" width="7.375" style="1" bestFit="1" customWidth="1"/>
    <col min="6" max="6" width="6.75" style="3" customWidth="1"/>
    <col min="7" max="7" width="7.375" style="3" bestFit="1" customWidth="1"/>
    <col min="8" max="8" width="6.75" style="3" customWidth="1"/>
    <col min="9" max="9" width="9.375" style="3" customWidth="1"/>
    <col min="10" max="10" width="9.375" style="3" bestFit="1" customWidth="1"/>
    <col min="11" max="11" width="8.375" style="4" customWidth="1"/>
    <col min="12" max="12" width="14.375" style="1" customWidth="1"/>
    <col min="13" max="14" width="7" style="1" customWidth="1"/>
    <col min="15" max="15" width="0.875" style="1" customWidth="1"/>
    <col min="16" max="16" width="1.375" style="1" customWidth="1"/>
    <col min="17" max="17" width="9" style="1" customWidth="1"/>
    <col min="18" max="19" width="9" style="1"/>
    <col min="20" max="20" width="13.75" style="1" customWidth="1"/>
    <col min="21" max="16384" width="9" style="1"/>
  </cols>
  <sheetData>
    <row r="1" spans="1:21" ht="5.0999999999999996" customHeight="1"/>
    <row r="2" spans="1:21" s="44" customFormat="1" ht="17.25" customHeight="1">
      <c r="A2" s="43"/>
      <c r="B2" s="78" t="s">
        <v>38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Q2" s="45" t="s">
        <v>29</v>
      </c>
      <c r="R2" s="45"/>
      <c r="S2" s="45"/>
      <c r="T2" s="46"/>
      <c r="U2" s="47"/>
    </row>
    <row r="3" spans="1:21" s="8" customFormat="1" ht="18" customHeight="1">
      <c r="B3" s="63" t="s">
        <v>23</v>
      </c>
      <c r="C3" s="63"/>
      <c r="D3" s="63"/>
      <c r="E3" s="60"/>
      <c r="F3" s="60"/>
      <c r="G3" s="60"/>
      <c r="H3" s="60"/>
      <c r="I3" s="62" t="s">
        <v>14</v>
      </c>
      <c r="J3" s="66" t="s">
        <v>15</v>
      </c>
      <c r="K3" s="66"/>
      <c r="L3" s="67"/>
      <c r="M3" s="67"/>
      <c r="N3" s="67"/>
      <c r="Q3" s="36" t="str">
        <f>IF(E3="","氏名欄","")</f>
        <v>氏名欄</v>
      </c>
      <c r="R3" s="36"/>
      <c r="S3" s="36"/>
    </row>
    <row r="4" spans="1:21" s="8" customFormat="1" ht="18" customHeight="1">
      <c r="B4" s="63" t="s">
        <v>22</v>
      </c>
      <c r="C4" s="63"/>
      <c r="D4" s="63"/>
      <c r="E4" s="60"/>
      <c r="F4" s="60"/>
      <c r="G4" s="61"/>
      <c r="H4" s="9" t="s">
        <v>13</v>
      </c>
      <c r="I4" s="62"/>
      <c r="J4" s="66"/>
      <c r="K4" s="66"/>
      <c r="L4" s="67"/>
      <c r="M4" s="67"/>
      <c r="N4" s="67"/>
      <c r="Q4" s="36" t="str">
        <f>IF(E4="","支給量欄","")</f>
        <v>支給量欄</v>
      </c>
      <c r="S4" s="36" t="str">
        <f>IF(L3="","事業者名欄","")</f>
        <v>事業者名欄</v>
      </c>
    </row>
    <row r="5" spans="1:21" s="8" customFormat="1" ht="18" customHeight="1">
      <c r="B5" s="63" t="s">
        <v>12</v>
      </c>
      <c r="C5" s="63"/>
      <c r="D5" s="63"/>
      <c r="E5" s="60"/>
      <c r="F5" s="60"/>
      <c r="G5" s="60"/>
      <c r="H5" s="60"/>
      <c r="I5" s="39"/>
      <c r="J5" s="66" t="s">
        <v>16</v>
      </c>
      <c r="K5" s="66"/>
      <c r="L5" s="74"/>
      <c r="M5" s="75"/>
      <c r="N5" s="48" t="s">
        <v>30</v>
      </c>
      <c r="Q5" s="37" t="str">
        <f>IF(E5="","支援内容欄","")</f>
        <v>支援内容欄</v>
      </c>
      <c r="S5" s="37" t="str">
        <f>IF(L5="","サービス提供月欄","")</f>
        <v>サービス提供月欄</v>
      </c>
    </row>
    <row r="6" spans="1:21" ht="5.0999999999999996" customHeight="1"/>
    <row r="7" spans="1:21" s="2" customFormat="1" ht="24.75" customHeight="1">
      <c r="B7" s="41" t="s">
        <v>0</v>
      </c>
      <c r="C7" s="64" t="s">
        <v>3</v>
      </c>
      <c r="D7" s="64"/>
      <c r="E7" s="64"/>
      <c r="F7" s="40" t="s">
        <v>25</v>
      </c>
      <c r="G7" s="40" t="s">
        <v>26</v>
      </c>
      <c r="H7" s="24" t="s">
        <v>24</v>
      </c>
      <c r="I7" s="25" t="s">
        <v>1</v>
      </c>
      <c r="J7" s="40" t="s">
        <v>4</v>
      </c>
      <c r="K7" s="63" t="s">
        <v>5</v>
      </c>
      <c r="L7" s="63"/>
      <c r="M7" s="23" t="s">
        <v>6</v>
      </c>
      <c r="N7" s="40" t="s">
        <v>7</v>
      </c>
      <c r="O7" s="14"/>
      <c r="P7" s="16"/>
      <c r="Q7" s="36" t="str">
        <f>IF(COUNTA(C8:C38)=COUNTA(K8:L38),"","行き先・支援内容欄に未入力があります")</f>
        <v/>
      </c>
      <c r="R7" s="1"/>
      <c r="S7" s="1"/>
      <c r="T7" s="1"/>
    </row>
    <row r="8" spans="1:21" ht="18" customHeight="1">
      <c r="B8" s="21"/>
      <c r="C8" s="31"/>
      <c r="D8" s="22" t="s">
        <v>8</v>
      </c>
      <c r="E8" s="32"/>
      <c r="F8" s="51" t="str">
        <f>IF(OR(C8="",E8=""),"",TEXT(E8,"0!:00")-TEXT(C8,"0!:00"))</f>
        <v/>
      </c>
      <c r="G8" s="33"/>
      <c r="H8" s="51" t="str">
        <f>IFERROR(TEXT(F8-TEXT(G8,"0!:00"),"[h]:mm")*1,"")</f>
        <v/>
      </c>
      <c r="I8" s="52" t="str">
        <f>IFERROR(INDEX(データ!$B:$F,MATCH(H8,データ!C:C),MATCH($E$5,データ!$B$1:$F$1,0)),"")</f>
        <v/>
      </c>
      <c r="J8" s="52">
        <f>IFERROR(IF($I$5="有",I8/10,0),0)</f>
        <v>0</v>
      </c>
      <c r="K8" s="65"/>
      <c r="L8" s="65"/>
      <c r="M8" s="56"/>
      <c r="N8" s="56"/>
      <c r="O8" s="15"/>
      <c r="P8" s="6"/>
      <c r="Q8" s="20"/>
      <c r="R8" s="20"/>
      <c r="S8" s="20"/>
    </row>
    <row r="9" spans="1:21" ht="18" customHeight="1">
      <c r="B9" s="21"/>
      <c r="C9" s="31"/>
      <c r="D9" s="22" t="s">
        <v>8</v>
      </c>
      <c r="E9" s="32"/>
      <c r="F9" s="51" t="str">
        <f t="shared" ref="F9:F38" si="0">IF(OR(C9="",E9=""),"",TEXT(E9,"0!:00")-TEXT(C9,"0!:00"))</f>
        <v/>
      </c>
      <c r="G9" s="33"/>
      <c r="H9" s="51" t="str">
        <f t="shared" ref="H9:H38" si="1">IFERROR(TEXT(F9-TEXT(G9,"0!:00"),"[h]:mm")*1,"")</f>
        <v/>
      </c>
      <c r="I9" s="52" t="str">
        <f>IFERROR(INDEX(データ!$B:$F,MATCH(H9,データ!C:C),MATCH($E$5,データ!$B$1:$F$1,0)),"")</f>
        <v/>
      </c>
      <c r="J9" s="52">
        <f t="shared" ref="J9:J38" si="2">IFERROR(IF($I$5="有",I9/10,0),0)</f>
        <v>0</v>
      </c>
      <c r="K9" s="65"/>
      <c r="L9" s="65"/>
      <c r="M9" s="56"/>
      <c r="N9" s="56"/>
      <c r="Q9" s="57" t="s">
        <v>33</v>
      </c>
      <c r="R9" s="58"/>
      <c r="S9" s="58"/>
    </row>
    <row r="10" spans="1:21" ht="18" customHeight="1">
      <c r="B10" s="21"/>
      <c r="C10" s="31"/>
      <c r="D10" s="22" t="s">
        <v>8</v>
      </c>
      <c r="E10" s="32"/>
      <c r="F10" s="51" t="str">
        <f t="shared" si="0"/>
        <v/>
      </c>
      <c r="G10" s="33"/>
      <c r="H10" s="51" t="str">
        <f t="shared" si="1"/>
        <v/>
      </c>
      <c r="I10" s="52" t="str">
        <f>IFERROR(INDEX(データ!$B:$F,MATCH(H10,データ!C:C),MATCH($E$5,データ!$B$1:$F$1,0)),"")</f>
        <v/>
      </c>
      <c r="J10" s="52">
        <f t="shared" si="2"/>
        <v>0</v>
      </c>
      <c r="K10" s="65"/>
      <c r="L10" s="65"/>
      <c r="M10" s="56"/>
      <c r="N10" s="56"/>
      <c r="Q10" s="58" t="s">
        <v>34</v>
      </c>
      <c r="R10" s="58"/>
      <c r="S10" s="58"/>
    </row>
    <row r="11" spans="1:21" ht="18" customHeight="1">
      <c r="B11" s="21"/>
      <c r="C11" s="31"/>
      <c r="D11" s="22" t="s">
        <v>8</v>
      </c>
      <c r="E11" s="32"/>
      <c r="F11" s="51" t="str">
        <f t="shared" si="0"/>
        <v/>
      </c>
      <c r="G11" s="33"/>
      <c r="H11" s="51" t="str">
        <f t="shared" si="1"/>
        <v/>
      </c>
      <c r="I11" s="52" t="str">
        <f>IFERROR(INDEX(データ!$B:$F,MATCH(H11,データ!C:C),MATCH($E$5,データ!$B$1:$F$1,0)),"")</f>
        <v/>
      </c>
      <c r="J11" s="52">
        <f t="shared" si="2"/>
        <v>0</v>
      </c>
      <c r="K11" s="65"/>
      <c r="L11" s="65"/>
      <c r="M11" s="56"/>
      <c r="N11" s="56"/>
      <c r="Q11" s="57" t="s">
        <v>35</v>
      </c>
      <c r="R11" s="58"/>
      <c r="S11" s="58"/>
    </row>
    <row r="12" spans="1:21" ht="18" customHeight="1">
      <c r="B12" s="21"/>
      <c r="C12" s="31"/>
      <c r="D12" s="22" t="s">
        <v>8</v>
      </c>
      <c r="E12" s="32"/>
      <c r="F12" s="51" t="str">
        <f t="shared" si="0"/>
        <v/>
      </c>
      <c r="G12" s="33"/>
      <c r="H12" s="51" t="str">
        <f t="shared" si="1"/>
        <v/>
      </c>
      <c r="I12" s="52" t="str">
        <f>IFERROR(INDEX(データ!$B:$F,MATCH(H12,データ!C:C),MATCH($E$5,データ!$B$1:$F$1,0)),"")</f>
        <v/>
      </c>
      <c r="J12" s="52">
        <f t="shared" si="2"/>
        <v>0</v>
      </c>
      <c r="K12" s="65"/>
      <c r="L12" s="65"/>
      <c r="M12" s="56"/>
      <c r="N12" s="56"/>
      <c r="Q12" s="20"/>
      <c r="R12" s="20"/>
      <c r="S12" s="20"/>
    </row>
    <row r="13" spans="1:21" ht="18" customHeight="1">
      <c r="B13" s="21"/>
      <c r="C13" s="31"/>
      <c r="D13" s="22" t="s">
        <v>8</v>
      </c>
      <c r="E13" s="32"/>
      <c r="F13" s="51" t="str">
        <f t="shared" si="0"/>
        <v/>
      </c>
      <c r="G13" s="33"/>
      <c r="H13" s="51" t="str">
        <f t="shared" si="1"/>
        <v/>
      </c>
      <c r="I13" s="52" t="str">
        <f>IFERROR(INDEX(データ!$B:$F,MATCH(H13,データ!C:C),MATCH($E$5,データ!$B$1:$F$1,0)),"")</f>
        <v/>
      </c>
      <c r="J13" s="52">
        <f t="shared" si="2"/>
        <v>0</v>
      </c>
      <c r="K13" s="65"/>
      <c r="L13" s="65"/>
      <c r="M13" s="56"/>
      <c r="N13" s="56"/>
      <c r="Q13" s="20"/>
      <c r="R13" s="20"/>
      <c r="S13" s="20"/>
    </row>
    <row r="14" spans="1:21" ht="18" customHeight="1">
      <c r="B14" s="21"/>
      <c r="C14" s="31"/>
      <c r="D14" s="22" t="s">
        <v>8</v>
      </c>
      <c r="E14" s="32"/>
      <c r="F14" s="51" t="str">
        <f t="shared" si="0"/>
        <v/>
      </c>
      <c r="G14" s="33"/>
      <c r="H14" s="51" t="str">
        <f t="shared" si="1"/>
        <v/>
      </c>
      <c r="I14" s="52" t="str">
        <f>IFERROR(INDEX(データ!$B:$F,MATCH(H14,データ!C:C),MATCH($E$5,データ!$B$1:$F$1,0)),"")</f>
        <v/>
      </c>
      <c r="J14" s="52">
        <f t="shared" si="2"/>
        <v>0</v>
      </c>
      <c r="K14" s="65"/>
      <c r="L14" s="65"/>
      <c r="M14" s="56"/>
      <c r="N14" s="56"/>
      <c r="Q14" s="20"/>
      <c r="R14" s="20"/>
      <c r="S14" s="20"/>
    </row>
    <row r="15" spans="1:21" ht="18" customHeight="1">
      <c r="B15" s="21"/>
      <c r="C15" s="31"/>
      <c r="D15" s="22" t="s">
        <v>8</v>
      </c>
      <c r="E15" s="32"/>
      <c r="F15" s="51" t="str">
        <f t="shared" si="0"/>
        <v/>
      </c>
      <c r="G15" s="33"/>
      <c r="H15" s="51" t="str">
        <f t="shared" si="1"/>
        <v/>
      </c>
      <c r="I15" s="52" t="str">
        <f>IFERROR(INDEX(データ!$B:$F,MATCH(H15,データ!C:C),MATCH($E$5,データ!$B$1:$F$1,0)),"")</f>
        <v/>
      </c>
      <c r="J15" s="52">
        <f t="shared" si="2"/>
        <v>0</v>
      </c>
      <c r="K15" s="65"/>
      <c r="L15" s="65"/>
      <c r="M15" s="56"/>
      <c r="N15" s="56"/>
    </row>
    <row r="16" spans="1:21" ht="18" customHeight="1">
      <c r="B16" s="21"/>
      <c r="C16" s="31"/>
      <c r="D16" s="22" t="s">
        <v>8</v>
      </c>
      <c r="E16" s="32"/>
      <c r="F16" s="51" t="str">
        <f t="shared" si="0"/>
        <v/>
      </c>
      <c r="G16" s="33"/>
      <c r="H16" s="51" t="str">
        <f t="shared" si="1"/>
        <v/>
      </c>
      <c r="I16" s="52" t="str">
        <f>IFERROR(INDEX(データ!$B:$F,MATCH(H16,データ!C:C),MATCH($E$5,データ!$B$1:$F$1,0)),"")</f>
        <v/>
      </c>
      <c r="J16" s="52">
        <f t="shared" si="2"/>
        <v>0</v>
      </c>
      <c r="K16" s="65"/>
      <c r="L16" s="65"/>
      <c r="M16" s="56"/>
      <c r="N16" s="56"/>
    </row>
    <row r="17" spans="2:14" ht="18" customHeight="1">
      <c r="B17" s="21"/>
      <c r="C17" s="31"/>
      <c r="D17" s="22" t="s">
        <v>8</v>
      </c>
      <c r="E17" s="32"/>
      <c r="F17" s="51" t="str">
        <f t="shared" si="0"/>
        <v/>
      </c>
      <c r="G17" s="33"/>
      <c r="H17" s="51" t="str">
        <f t="shared" si="1"/>
        <v/>
      </c>
      <c r="I17" s="52" t="str">
        <f>IFERROR(INDEX(データ!$B:$F,MATCH(H17,データ!C:C),MATCH($E$5,データ!$B$1:$F$1,0)),"")</f>
        <v/>
      </c>
      <c r="J17" s="52">
        <f t="shared" si="2"/>
        <v>0</v>
      </c>
      <c r="K17" s="65"/>
      <c r="L17" s="65"/>
      <c r="M17" s="56"/>
      <c r="N17" s="56"/>
    </row>
    <row r="18" spans="2:14" ht="18" customHeight="1">
      <c r="B18" s="21"/>
      <c r="C18" s="31"/>
      <c r="D18" s="22" t="s">
        <v>8</v>
      </c>
      <c r="E18" s="32"/>
      <c r="F18" s="51" t="str">
        <f t="shared" si="0"/>
        <v/>
      </c>
      <c r="G18" s="33"/>
      <c r="H18" s="51" t="str">
        <f t="shared" si="1"/>
        <v/>
      </c>
      <c r="I18" s="52" t="str">
        <f>IFERROR(INDEX(データ!$B:$F,MATCH(H18,データ!C:C),MATCH($E$5,データ!$B$1:$F$1,0)),"")</f>
        <v/>
      </c>
      <c r="J18" s="52">
        <f t="shared" si="2"/>
        <v>0</v>
      </c>
      <c r="K18" s="65"/>
      <c r="L18" s="65"/>
      <c r="M18" s="56"/>
      <c r="N18" s="56"/>
    </row>
    <row r="19" spans="2:14" ht="18" customHeight="1">
      <c r="B19" s="21"/>
      <c r="C19" s="31"/>
      <c r="D19" s="22" t="s">
        <v>8</v>
      </c>
      <c r="E19" s="32"/>
      <c r="F19" s="51" t="str">
        <f t="shared" si="0"/>
        <v/>
      </c>
      <c r="G19" s="33"/>
      <c r="H19" s="51" t="str">
        <f t="shared" si="1"/>
        <v/>
      </c>
      <c r="I19" s="52" t="str">
        <f>IFERROR(INDEX(データ!$B:$F,MATCH(H19,データ!C:C),MATCH($E$5,データ!$B$1:$F$1,0)),"")</f>
        <v/>
      </c>
      <c r="J19" s="52">
        <f t="shared" si="2"/>
        <v>0</v>
      </c>
      <c r="K19" s="65"/>
      <c r="L19" s="65"/>
      <c r="M19" s="56"/>
      <c r="N19" s="56"/>
    </row>
    <row r="20" spans="2:14" ht="18" customHeight="1">
      <c r="B20" s="21"/>
      <c r="C20" s="31"/>
      <c r="D20" s="22" t="s">
        <v>8</v>
      </c>
      <c r="E20" s="32"/>
      <c r="F20" s="51" t="str">
        <f t="shared" si="0"/>
        <v/>
      </c>
      <c r="G20" s="33"/>
      <c r="H20" s="51" t="str">
        <f t="shared" si="1"/>
        <v/>
      </c>
      <c r="I20" s="52" t="str">
        <f>IFERROR(INDEX(データ!$B:$F,MATCH(H20,データ!C:C),MATCH($E$5,データ!$B$1:$F$1,0)),"")</f>
        <v/>
      </c>
      <c r="J20" s="52">
        <f t="shared" si="2"/>
        <v>0</v>
      </c>
      <c r="K20" s="65"/>
      <c r="L20" s="65"/>
      <c r="M20" s="56"/>
      <c r="N20" s="56"/>
    </row>
    <row r="21" spans="2:14" ht="18" customHeight="1">
      <c r="B21" s="21"/>
      <c r="C21" s="31"/>
      <c r="D21" s="22" t="s">
        <v>8</v>
      </c>
      <c r="E21" s="32"/>
      <c r="F21" s="51" t="str">
        <f t="shared" si="0"/>
        <v/>
      </c>
      <c r="G21" s="33"/>
      <c r="H21" s="51" t="str">
        <f t="shared" si="1"/>
        <v/>
      </c>
      <c r="I21" s="52" t="str">
        <f>IFERROR(INDEX(データ!$B:$F,MATCH(H21,データ!C:C),MATCH($E$5,データ!$B$1:$F$1,0)),"")</f>
        <v/>
      </c>
      <c r="J21" s="52">
        <f t="shared" si="2"/>
        <v>0</v>
      </c>
      <c r="K21" s="65"/>
      <c r="L21" s="65"/>
      <c r="M21" s="56"/>
      <c r="N21" s="56"/>
    </row>
    <row r="22" spans="2:14" ht="18" customHeight="1">
      <c r="B22" s="21"/>
      <c r="C22" s="31"/>
      <c r="D22" s="22" t="s">
        <v>8</v>
      </c>
      <c r="E22" s="32"/>
      <c r="F22" s="51" t="str">
        <f t="shared" si="0"/>
        <v/>
      </c>
      <c r="G22" s="33"/>
      <c r="H22" s="51" t="str">
        <f t="shared" si="1"/>
        <v/>
      </c>
      <c r="I22" s="52" t="str">
        <f>IFERROR(INDEX(データ!$B:$F,MATCH(H22,データ!C:C),MATCH($E$5,データ!$B$1:$F$1,0)),"")</f>
        <v/>
      </c>
      <c r="J22" s="52">
        <f t="shared" si="2"/>
        <v>0</v>
      </c>
      <c r="K22" s="65"/>
      <c r="L22" s="65"/>
      <c r="M22" s="56"/>
      <c r="N22" s="56"/>
    </row>
    <row r="23" spans="2:14" ht="18" customHeight="1">
      <c r="B23" s="21"/>
      <c r="C23" s="31"/>
      <c r="D23" s="22" t="s">
        <v>8</v>
      </c>
      <c r="E23" s="32"/>
      <c r="F23" s="51" t="str">
        <f t="shared" si="0"/>
        <v/>
      </c>
      <c r="G23" s="33"/>
      <c r="H23" s="51" t="str">
        <f t="shared" si="1"/>
        <v/>
      </c>
      <c r="I23" s="52" t="str">
        <f>IFERROR(INDEX(データ!$B:$F,MATCH(H23,データ!C:C),MATCH($E$5,データ!$B$1:$F$1,0)),"")</f>
        <v/>
      </c>
      <c r="J23" s="52">
        <f t="shared" si="2"/>
        <v>0</v>
      </c>
      <c r="K23" s="65"/>
      <c r="L23" s="65"/>
      <c r="M23" s="56"/>
      <c r="N23" s="56"/>
    </row>
    <row r="24" spans="2:14" ht="18" customHeight="1">
      <c r="B24" s="21"/>
      <c r="C24" s="31"/>
      <c r="D24" s="22" t="s">
        <v>8</v>
      </c>
      <c r="E24" s="32"/>
      <c r="F24" s="51" t="str">
        <f t="shared" si="0"/>
        <v/>
      </c>
      <c r="G24" s="33"/>
      <c r="H24" s="51" t="str">
        <f t="shared" si="1"/>
        <v/>
      </c>
      <c r="I24" s="52" t="str">
        <f>IFERROR(INDEX(データ!$B:$F,MATCH(H24,データ!C:C),MATCH($E$5,データ!$B$1:$F$1,0)),"")</f>
        <v/>
      </c>
      <c r="J24" s="52">
        <f t="shared" si="2"/>
        <v>0</v>
      </c>
      <c r="K24" s="65"/>
      <c r="L24" s="65"/>
      <c r="M24" s="56"/>
      <c r="N24" s="56"/>
    </row>
    <row r="25" spans="2:14" ht="18" customHeight="1">
      <c r="B25" s="21"/>
      <c r="C25" s="31"/>
      <c r="D25" s="22" t="s">
        <v>8</v>
      </c>
      <c r="E25" s="32"/>
      <c r="F25" s="51" t="str">
        <f t="shared" si="0"/>
        <v/>
      </c>
      <c r="G25" s="33"/>
      <c r="H25" s="51" t="str">
        <f t="shared" si="1"/>
        <v/>
      </c>
      <c r="I25" s="52" t="str">
        <f>IFERROR(INDEX(データ!$B:$F,MATCH(H25,データ!C:C),MATCH($E$5,データ!$B$1:$F$1,0)),"")</f>
        <v/>
      </c>
      <c r="J25" s="52">
        <f t="shared" si="2"/>
        <v>0</v>
      </c>
      <c r="K25" s="65"/>
      <c r="L25" s="65"/>
      <c r="M25" s="56"/>
      <c r="N25" s="56"/>
    </row>
    <row r="26" spans="2:14" ht="18" customHeight="1">
      <c r="B26" s="21"/>
      <c r="C26" s="31"/>
      <c r="D26" s="22" t="s">
        <v>8</v>
      </c>
      <c r="E26" s="32"/>
      <c r="F26" s="51" t="str">
        <f t="shared" si="0"/>
        <v/>
      </c>
      <c r="G26" s="33"/>
      <c r="H26" s="51" t="str">
        <f t="shared" si="1"/>
        <v/>
      </c>
      <c r="I26" s="52" t="str">
        <f>IFERROR(INDEX(データ!$B:$F,MATCH(H26,データ!C:C),MATCH($E$5,データ!$B$1:$F$1,0)),"")</f>
        <v/>
      </c>
      <c r="J26" s="52">
        <f t="shared" si="2"/>
        <v>0</v>
      </c>
      <c r="K26" s="65"/>
      <c r="L26" s="65"/>
      <c r="M26" s="56"/>
      <c r="N26" s="56"/>
    </row>
    <row r="27" spans="2:14" ht="18" customHeight="1">
      <c r="B27" s="21"/>
      <c r="C27" s="31"/>
      <c r="D27" s="22" t="s">
        <v>8</v>
      </c>
      <c r="E27" s="32"/>
      <c r="F27" s="51" t="str">
        <f t="shared" si="0"/>
        <v/>
      </c>
      <c r="G27" s="33"/>
      <c r="H27" s="51" t="str">
        <f t="shared" si="1"/>
        <v/>
      </c>
      <c r="I27" s="52" t="str">
        <f>IFERROR(INDEX(データ!$B:$F,MATCH(H27,データ!C:C),MATCH($E$5,データ!$B$1:$F$1,0)),"")</f>
        <v/>
      </c>
      <c r="J27" s="52">
        <f t="shared" si="2"/>
        <v>0</v>
      </c>
      <c r="K27" s="65"/>
      <c r="L27" s="65"/>
      <c r="M27" s="56"/>
      <c r="N27" s="56"/>
    </row>
    <row r="28" spans="2:14" ht="18" customHeight="1">
      <c r="B28" s="21"/>
      <c r="C28" s="31"/>
      <c r="D28" s="22" t="s">
        <v>8</v>
      </c>
      <c r="E28" s="32"/>
      <c r="F28" s="51" t="str">
        <f t="shared" si="0"/>
        <v/>
      </c>
      <c r="G28" s="33"/>
      <c r="H28" s="51" t="str">
        <f t="shared" si="1"/>
        <v/>
      </c>
      <c r="I28" s="52" t="str">
        <f>IFERROR(INDEX(データ!$B:$F,MATCH(H28,データ!C:C),MATCH($E$5,データ!$B$1:$F$1,0)),"")</f>
        <v/>
      </c>
      <c r="J28" s="52">
        <f t="shared" si="2"/>
        <v>0</v>
      </c>
      <c r="K28" s="65"/>
      <c r="L28" s="65"/>
      <c r="M28" s="56"/>
      <c r="N28" s="56"/>
    </row>
    <row r="29" spans="2:14" ht="18" customHeight="1">
      <c r="B29" s="21"/>
      <c r="C29" s="31"/>
      <c r="D29" s="22" t="s">
        <v>8</v>
      </c>
      <c r="E29" s="32"/>
      <c r="F29" s="51" t="str">
        <f t="shared" si="0"/>
        <v/>
      </c>
      <c r="G29" s="33"/>
      <c r="H29" s="51" t="str">
        <f t="shared" si="1"/>
        <v/>
      </c>
      <c r="I29" s="52" t="str">
        <f>IFERROR(INDEX(データ!$B:$F,MATCH(H29,データ!C:C),MATCH($E$5,データ!$B$1:$F$1,0)),"")</f>
        <v/>
      </c>
      <c r="J29" s="52">
        <f t="shared" si="2"/>
        <v>0</v>
      </c>
      <c r="K29" s="65"/>
      <c r="L29" s="65"/>
      <c r="M29" s="56"/>
      <c r="N29" s="56"/>
    </row>
    <row r="30" spans="2:14" ht="18" customHeight="1">
      <c r="B30" s="21"/>
      <c r="C30" s="31"/>
      <c r="D30" s="22" t="s">
        <v>8</v>
      </c>
      <c r="E30" s="32"/>
      <c r="F30" s="51" t="str">
        <f t="shared" si="0"/>
        <v/>
      </c>
      <c r="G30" s="33"/>
      <c r="H30" s="51" t="str">
        <f t="shared" si="1"/>
        <v/>
      </c>
      <c r="I30" s="52" t="str">
        <f>IFERROR(INDEX(データ!$B:$F,MATCH(H30,データ!C:C),MATCH($E$5,データ!$B$1:$F$1,0)),"")</f>
        <v/>
      </c>
      <c r="J30" s="52">
        <f t="shared" si="2"/>
        <v>0</v>
      </c>
      <c r="K30" s="65"/>
      <c r="L30" s="65"/>
      <c r="M30" s="56"/>
      <c r="N30" s="56"/>
    </row>
    <row r="31" spans="2:14" ht="18" customHeight="1">
      <c r="B31" s="21"/>
      <c r="C31" s="31"/>
      <c r="D31" s="22" t="s">
        <v>8</v>
      </c>
      <c r="E31" s="32"/>
      <c r="F31" s="51" t="str">
        <f t="shared" si="0"/>
        <v/>
      </c>
      <c r="G31" s="33"/>
      <c r="H31" s="51" t="str">
        <f t="shared" si="1"/>
        <v/>
      </c>
      <c r="I31" s="52" t="str">
        <f>IFERROR(INDEX(データ!$B:$F,MATCH(H31,データ!C:C),MATCH($E$5,データ!$B$1:$F$1,0)),"")</f>
        <v/>
      </c>
      <c r="J31" s="52">
        <f t="shared" si="2"/>
        <v>0</v>
      </c>
      <c r="K31" s="65"/>
      <c r="L31" s="65"/>
      <c r="M31" s="56"/>
      <c r="N31" s="56"/>
    </row>
    <row r="32" spans="2:14" ht="18" customHeight="1">
      <c r="B32" s="21"/>
      <c r="C32" s="31"/>
      <c r="D32" s="22" t="s">
        <v>8</v>
      </c>
      <c r="E32" s="32"/>
      <c r="F32" s="51" t="str">
        <f t="shared" si="0"/>
        <v/>
      </c>
      <c r="G32" s="33"/>
      <c r="H32" s="51" t="str">
        <f t="shared" si="1"/>
        <v/>
      </c>
      <c r="I32" s="52" t="str">
        <f>IFERROR(INDEX(データ!$B:$F,MATCH(H32,データ!C:C),MATCH($E$5,データ!$B$1:$F$1,0)),"")</f>
        <v/>
      </c>
      <c r="J32" s="52">
        <f t="shared" si="2"/>
        <v>0</v>
      </c>
      <c r="K32" s="65"/>
      <c r="L32" s="65"/>
      <c r="M32" s="56"/>
      <c r="N32" s="56"/>
    </row>
    <row r="33" spans="2:15" ht="18" customHeight="1">
      <c r="B33" s="21"/>
      <c r="C33" s="31"/>
      <c r="D33" s="22" t="s">
        <v>8</v>
      </c>
      <c r="E33" s="32"/>
      <c r="F33" s="51" t="str">
        <f t="shared" si="0"/>
        <v/>
      </c>
      <c r="G33" s="33"/>
      <c r="H33" s="51" t="str">
        <f t="shared" si="1"/>
        <v/>
      </c>
      <c r="I33" s="52" t="str">
        <f>IFERROR(INDEX(データ!$B:$F,MATCH(H33,データ!C:C),MATCH($E$5,データ!$B$1:$F$1,0)),"")</f>
        <v/>
      </c>
      <c r="J33" s="52">
        <f t="shared" si="2"/>
        <v>0</v>
      </c>
      <c r="K33" s="65"/>
      <c r="L33" s="65"/>
      <c r="M33" s="56"/>
      <c r="N33" s="56"/>
    </row>
    <row r="34" spans="2:15" ht="18" customHeight="1">
      <c r="B34" s="21"/>
      <c r="C34" s="31"/>
      <c r="D34" s="22" t="s">
        <v>8</v>
      </c>
      <c r="E34" s="32"/>
      <c r="F34" s="51" t="str">
        <f t="shared" si="0"/>
        <v/>
      </c>
      <c r="G34" s="33"/>
      <c r="H34" s="51" t="str">
        <f t="shared" si="1"/>
        <v/>
      </c>
      <c r="I34" s="52" t="str">
        <f>IFERROR(INDEX(データ!$B:$F,MATCH(H34,データ!C:C),MATCH($E$5,データ!$B$1:$F$1,0)),"")</f>
        <v/>
      </c>
      <c r="J34" s="52">
        <f t="shared" si="2"/>
        <v>0</v>
      </c>
      <c r="K34" s="65"/>
      <c r="L34" s="65"/>
      <c r="M34" s="56"/>
      <c r="N34" s="56"/>
    </row>
    <row r="35" spans="2:15" ht="18" customHeight="1">
      <c r="B35" s="21"/>
      <c r="C35" s="31"/>
      <c r="D35" s="22" t="s">
        <v>8</v>
      </c>
      <c r="E35" s="32"/>
      <c r="F35" s="51" t="str">
        <f t="shared" si="0"/>
        <v/>
      </c>
      <c r="G35" s="33"/>
      <c r="H35" s="51" t="str">
        <f t="shared" si="1"/>
        <v/>
      </c>
      <c r="I35" s="52" t="str">
        <f>IFERROR(INDEX(データ!$B:$F,MATCH(H35,データ!C:C),MATCH($E$5,データ!$B$1:$F$1,0)),"")</f>
        <v/>
      </c>
      <c r="J35" s="52">
        <f t="shared" si="2"/>
        <v>0</v>
      </c>
      <c r="K35" s="65"/>
      <c r="L35" s="65"/>
      <c r="M35" s="56"/>
      <c r="N35" s="56"/>
    </row>
    <row r="36" spans="2:15" ht="18" customHeight="1">
      <c r="B36" s="21"/>
      <c r="C36" s="31"/>
      <c r="D36" s="22" t="s">
        <v>8</v>
      </c>
      <c r="E36" s="32"/>
      <c r="F36" s="51" t="str">
        <f t="shared" si="0"/>
        <v/>
      </c>
      <c r="G36" s="33"/>
      <c r="H36" s="51" t="str">
        <f t="shared" si="1"/>
        <v/>
      </c>
      <c r="I36" s="52" t="str">
        <f>IFERROR(INDEX(データ!$B:$F,MATCH(H36,データ!C:C),MATCH($E$5,データ!$B$1:$F$1,0)),"")</f>
        <v/>
      </c>
      <c r="J36" s="52">
        <f t="shared" si="2"/>
        <v>0</v>
      </c>
      <c r="K36" s="65"/>
      <c r="L36" s="65"/>
      <c r="M36" s="56"/>
      <c r="N36" s="56"/>
    </row>
    <row r="37" spans="2:15" ht="18" customHeight="1">
      <c r="B37" s="21"/>
      <c r="C37" s="31"/>
      <c r="D37" s="22" t="s">
        <v>8</v>
      </c>
      <c r="E37" s="32"/>
      <c r="F37" s="51" t="str">
        <f t="shared" si="0"/>
        <v/>
      </c>
      <c r="G37" s="33"/>
      <c r="H37" s="51" t="str">
        <f t="shared" si="1"/>
        <v/>
      </c>
      <c r="I37" s="52" t="str">
        <f>IFERROR(INDEX(データ!$B:$F,MATCH(H37,データ!C:C),MATCH($E$5,データ!$B$1:$F$1,0)),"")</f>
        <v/>
      </c>
      <c r="J37" s="52">
        <f t="shared" si="2"/>
        <v>0</v>
      </c>
      <c r="K37" s="65"/>
      <c r="L37" s="65"/>
      <c r="M37" s="56"/>
      <c r="N37" s="56"/>
    </row>
    <row r="38" spans="2:15" ht="18" customHeight="1">
      <c r="B38" s="21"/>
      <c r="C38" s="31"/>
      <c r="D38" s="22" t="s">
        <v>8</v>
      </c>
      <c r="E38" s="32"/>
      <c r="F38" s="51" t="str">
        <f t="shared" si="0"/>
        <v/>
      </c>
      <c r="G38" s="33"/>
      <c r="H38" s="51" t="str">
        <f t="shared" si="1"/>
        <v/>
      </c>
      <c r="I38" s="52" t="str">
        <f>IFERROR(INDEX(データ!$B:$F,MATCH(H38,データ!C:C),MATCH($E$5,データ!$B$1:$F$1,0)),"")</f>
        <v/>
      </c>
      <c r="J38" s="52">
        <f t="shared" si="2"/>
        <v>0</v>
      </c>
      <c r="K38" s="65"/>
      <c r="L38" s="65"/>
      <c r="M38" s="56"/>
      <c r="N38" s="56"/>
    </row>
    <row r="39" spans="2:15" ht="18" customHeight="1">
      <c r="B39" s="68" t="s">
        <v>9</v>
      </c>
      <c r="C39" s="68"/>
      <c r="D39" s="68"/>
      <c r="E39" s="68"/>
      <c r="F39" s="69"/>
      <c r="G39" s="69"/>
      <c r="H39" s="53"/>
      <c r="I39" s="54">
        <f>SUM(I8:I38)</f>
        <v>0</v>
      </c>
      <c r="J39" s="54">
        <f>SUM(J8:J38)</f>
        <v>0</v>
      </c>
      <c r="K39" s="71"/>
      <c r="L39" s="72"/>
      <c r="M39" s="72"/>
      <c r="N39" s="72"/>
    </row>
    <row r="40" spans="2:15">
      <c r="B40" s="7"/>
      <c r="C40" s="7"/>
      <c r="D40" s="7"/>
      <c r="E40" s="7"/>
      <c r="F40" s="7"/>
      <c r="G40" s="7"/>
      <c r="H40" s="11"/>
      <c r="I40" s="12" t="s">
        <v>2</v>
      </c>
      <c r="J40" s="13" t="s">
        <v>17</v>
      </c>
      <c r="K40" s="7"/>
      <c r="L40" s="7"/>
      <c r="M40" s="7"/>
      <c r="N40" s="7"/>
    </row>
    <row r="41" spans="2:15" ht="5.0999999999999996" customHeight="1"/>
    <row r="42" spans="2:15" s="6" customFormat="1" ht="27" customHeight="1">
      <c r="B42" s="5"/>
      <c r="F42" s="70"/>
      <c r="G42" s="70"/>
      <c r="H42" s="49"/>
      <c r="I42" s="50" t="s">
        <v>18</v>
      </c>
      <c r="J42" s="50" t="s">
        <v>10</v>
      </c>
      <c r="K42" s="73" t="s">
        <v>11</v>
      </c>
      <c r="L42" s="73"/>
      <c r="M42" s="73"/>
      <c r="N42" s="73"/>
    </row>
    <row r="43" spans="2:15" ht="17.25">
      <c r="I43" s="55">
        <f>SUM(I8:I38)</f>
        <v>0</v>
      </c>
      <c r="J43" s="55">
        <f>SUM(J8:J38)</f>
        <v>0</v>
      </c>
      <c r="K43" s="76">
        <f>I43-J43</f>
        <v>0</v>
      </c>
      <c r="L43" s="77"/>
      <c r="M43" s="77"/>
      <c r="N43" s="77"/>
    </row>
    <row r="44" spans="2:15" ht="5.0999999999999996" customHeight="1">
      <c r="I44" s="17"/>
      <c r="J44" s="17"/>
      <c r="K44" s="10"/>
      <c r="L44" s="10"/>
    </row>
    <row r="45" spans="2:15" ht="15" customHeight="1">
      <c r="B45" s="18" t="s">
        <v>19</v>
      </c>
      <c r="I45" s="17"/>
      <c r="J45" s="17"/>
      <c r="K45" s="10"/>
      <c r="L45" s="10"/>
    </row>
    <row r="46" spans="2:15" ht="15" customHeight="1">
      <c r="B46" s="18" t="s">
        <v>20</v>
      </c>
      <c r="I46" s="17"/>
      <c r="J46" s="17"/>
      <c r="K46" s="10"/>
      <c r="L46" s="10"/>
    </row>
    <row r="47" spans="2:15" ht="15" customHeight="1">
      <c r="B47" s="59" t="s">
        <v>21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19"/>
    </row>
    <row r="48" spans="2:15" ht="15" customHeight="1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19"/>
    </row>
    <row r="49" ht="5.0999999999999996" customHeight="1"/>
    <row r="50" ht="5.0999999999999996" customHeight="1"/>
  </sheetData>
  <sheetProtection sheet="1" selectLockedCells="1"/>
  <mergeCells count="52">
    <mergeCell ref="L5:M5"/>
    <mergeCell ref="K43:N43"/>
    <mergeCell ref="B2:N2"/>
    <mergeCell ref="K37:L37"/>
    <mergeCell ref="K38:L38"/>
    <mergeCell ref="K35:L35"/>
    <mergeCell ref="K36:L36"/>
    <mergeCell ref="K33:L33"/>
    <mergeCell ref="K34:L34"/>
    <mergeCell ref="K31:L31"/>
    <mergeCell ref="K32:L32"/>
    <mergeCell ref="K29:L29"/>
    <mergeCell ref="K30:L30"/>
    <mergeCell ref="K27:L27"/>
    <mergeCell ref="K28:L28"/>
    <mergeCell ref="K25:L25"/>
    <mergeCell ref="K11:L11"/>
    <mergeCell ref="K12:L12"/>
    <mergeCell ref="K9:L9"/>
    <mergeCell ref="K10:L10"/>
    <mergeCell ref="K19:L19"/>
    <mergeCell ref="K17:L17"/>
    <mergeCell ref="K18:L18"/>
    <mergeCell ref="K15:L15"/>
    <mergeCell ref="K16:L16"/>
    <mergeCell ref="F42:G42"/>
    <mergeCell ref="K39:N39"/>
    <mergeCell ref="K13:L13"/>
    <mergeCell ref="K14:L14"/>
    <mergeCell ref="K20:L20"/>
    <mergeCell ref="K26:L26"/>
    <mergeCell ref="K23:L23"/>
    <mergeCell ref="K24:L24"/>
    <mergeCell ref="K21:L21"/>
    <mergeCell ref="K22:L22"/>
    <mergeCell ref="K42:N42"/>
    <mergeCell ref="B47:N48"/>
    <mergeCell ref="E3:H3"/>
    <mergeCell ref="E4:G4"/>
    <mergeCell ref="E5:H5"/>
    <mergeCell ref="I3:I4"/>
    <mergeCell ref="B3:D3"/>
    <mergeCell ref="B4:D4"/>
    <mergeCell ref="B5:D5"/>
    <mergeCell ref="C7:E7"/>
    <mergeCell ref="K8:L8"/>
    <mergeCell ref="K7:L7"/>
    <mergeCell ref="J5:K5"/>
    <mergeCell ref="J3:K4"/>
    <mergeCell ref="L3:N4"/>
    <mergeCell ref="B39:E39"/>
    <mergeCell ref="F39:G39"/>
  </mergeCells>
  <phoneticPr fontId="1"/>
  <dataValidations count="4">
    <dataValidation type="list" allowBlank="1" showInputMessage="1" showErrorMessage="1" sqref="I5">
      <formula1>"有,無"</formula1>
    </dataValidation>
    <dataValidation imeMode="disabled" allowBlank="1" showInputMessage="1" showErrorMessage="1" sqref="E4:G4 B8:J38"/>
    <dataValidation imeMode="hiragana" allowBlank="1" showInputMessage="1" showErrorMessage="1" sqref="K8:K38 L5 E3:H3 L3:N4"/>
    <dataValidation type="list" allowBlank="1" showInputMessage="1" showErrorMessage="1" sqref="E5">
      <formula1>"身体介護を伴う,身体介護を伴わない"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L15" sqref="L15"/>
    </sheetView>
  </sheetViews>
  <sheetFormatPr defaultRowHeight="13.5"/>
  <cols>
    <col min="2" max="2" width="9" style="30"/>
    <col min="3" max="4" width="9" style="30" hidden="1" customWidth="1"/>
    <col min="5" max="5" width="14.125" style="26" bestFit="1" customWidth="1"/>
    <col min="6" max="6" width="18.625" style="26" bestFit="1" customWidth="1"/>
    <col min="7" max="7" width="8.875" style="35" customWidth="1"/>
  </cols>
  <sheetData>
    <row r="1" spans="1:11">
      <c r="A1" t="s">
        <v>31</v>
      </c>
      <c r="B1" s="28" t="s">
        <v>24</v>
      </c>
      <c r="C1" s="28" t="s">
        <v>36</v>
      </c>
      <c r="D1" s="28" t="s">
        <v>37</v>
      </c>
      <c r="E1" s="29" t="s">
        <v>27</v>
      </c>
      <c r="F1" s="29" t="s">
        <v>28</v>
      </c>
      <c r="G1" s="34"/>
    </row>
    <row r="2" spans="1:11">
      <c r="A2" s="42"/>
      <c r="B2" s="28">
        <v>0</v>
      </c>
      <c r="C2" s="28">
        <v>0</v>
      </c>
      <c r="D2" s="28">
        <v>0</v>
      </c>
      <c r="E2" s="38">
        <v>0</v>
      </c>
      <c r="F2" s="38">
        <v>0</v>
      </c>
      <c r="G2" s="34"/>
    </row>
    <row r="3" spans="1:11">
      <c r="B3" s="28">
        <v>2.0833333333333332E-2</v>
      </c>
      <c r="C3" s="28">
        <v>6.9444444444444447E-4</v>
      </c>
      <c r="D3" s="28">
        <v>2.0833333333333332E-2</v>
      </c>
      <c r="E3" s="27">
        <v>0</v>
      </c>
      <c r="F3" s="27">
        <v>0</v>
      </c>
      <c r="G3" s="34"/>
    </row>
    <row r="4" spans="1:11">
      <c r="B4" s="28">
        <v>4.1666666666666699E-2</v>
      </c>
      <c r="C4" s="28">
        <v>2.1527777777777781E-2</v>
      </c>
      <c r="D4" s="28">
        <v>4.1666666666666699E-2</v>
      </c>
      <c r="E4" s="27">
        <v>0</v>
      </c>
      <c r="F4" s="27">
        <v>0</v>
      </c>
      <c r="G4" s="34"/>
    </row>
    <row r="5" spans="1:11">
      <c r="B5" s="28">
        <v>6.25E-2</v>
      </c>
      <c r="C5" s="28">
        <v>4.2361111111111099E-2</v>
      </c>
      <c r="D5" s="28">
        <v>6.25E-2</v>
      </c>
      <c r="E5" s="27">
        <v>0</v>
      </c>
      <c r="F5" s="27">
        <v>0</v>
      </c>
      <c r="G5" s="34"/>
    </row>
    <row r="6" spans="1:11">
      <c r="B6" s="28">
        <v>8.3333333333333301E-2</v>
      </c>
      <c r="C6" s="28">
        <v>6.31944444444444E-2</v>
      </c>
      <c r="D6" s="28">
        <v>8.3333333333333301E-2</v>
      </c>
      <c r="E6" s="27">
        <v>4000</v>
      </c>
      <c r="F6" s="27">
        <v>2510</v>
      </c>
      <c r="G6" s="34"/>
    </row>
    <row r="7" spans="1:11">
      <c r="B7" s="28">
        <v>0.104166666666667</v>
      </c>
      <c r="C7" s="28">
        <v>8.4027777777777701E-2</v>
      </c>
      <c r="D7" s="28">
        <v>0.104166666666667</v>
      </c>
      <c r="E7" s="27">
        <v>4700</v>
      </c>
      <c r="F7" s="27">
        <v>3030</v>
      </c>
      <c r="G7" s="34"/>
      <c r="K7" s="26"/>
    </row>
    <row r="8" spans="1:11">
      <c r="B8" s="28">
        <v>0.125</v>
      </c>
      <c r="C8" s="28">
        <v>0.104861111111111</v>
      </c>
      <c r="D8" s="28">
        <v>0.125</v>
      </c>
      <c r="E8" s="27">
        <v>5400</v>
      </c>
      <c r="F8" s="27">
        <v>3530</v>
      </c>
      <c r="G8" s="34"/>
    </row>
    <row r="9" spans="1:11">
      <c r="B9" s="28">
        <v>0.14583333333333301</v>
      </c>
      <c r="C9" s="28">
        <v>0.125694444444444</v>
      </c>
      <c r="D9" s="28">
        <v>0.14583333333333301</v>
      </c>
      <c r="E9" s="27">
        <v>6100</v>
      </c>
      <c r="F9" s="27">
        <v>4030</v>
      </c>
      <c r="G9" s="34"/>
    </row>
    <row r="10" spans="1:11">
      <c r="A10" t="s">
        <v>32</v>
      </c>
      <c r="B10" s="28">
        <v>0.16666666666666699</v>
      </c>
      <c r="C10" s="28">
        <v>0.14652777777777701</v>
      </c>
      <c r="D10" s="28">
        <v>0.16666666666666699</v>
      </c>
      <c r="E10" s="27">
        <v>6800</v>
      </c>
      <c r="F10" s="27">
        <v>4600</v>
      </c>
      <c r="G10" s="34"/>
    </row>
    <row r="11" spans="1:11">
      <c r="B11" s="28">
        <v>0.1875</v>
      </c>
      <c r="C11" s="28">
        <v>0.16736111111111099</v>
      </c>
      <c r="D11" s="28">
        <v>0.1875</v>
      </c>
      <c r="E11" s="27">
        <v>7400</v>
      </c>
      <c r="F11" s="27">
        <v>5150</v>
      </c>
      <c r="G11" s="34"/>
    </row>
    <row r="12" spans="1:11">
      <c r="B12" s="28">
        <v>0.20833333333333301</v>
      </c>
      <c r="C12" s="28">
        <v>0.188194444444444</v>
      </c>
      <c r="D12" s="28">
        <v>0.20833333333333301</v>
      </c>
      <c r="E12" s="27">
        <v>8000</v>
      </c>
      <c r="F12" s="27">
        <v>5700</v>
      </c>
      <c r="G12" s="34"/>
    </row>
    <row r="13" spans="1:11">
      <c r="B13" s="28">
        <v>0.22916666666666699</v>
      </c>
      <c r="C13" s="28">
        <v>0.20902777777777701</v>
      </c>
      <c r="D13" s="28">
        <v>0.22916666666666699</v>
      </c>
      <c r="E13" s="27">
        <v>8600</v>
      </c>
      <c r="F13" s="27">
        <v>6250</v>
      </c>
      <c r="G13" s="34"/>
    </row>
    <row r="14" spans="1:11">
      <c r="B14" s="28">
        <v>0.25</v>
      </c>
      <c r="C14" s="28">
        <v>0.22986111111111099</v>
      </c>
      <c r="D14" s="28">
        <v>0.25</v>
      </c>
      <c r="E14" s="27">
        <v>9200</v>
      </c>
      <c r="F14" s="27">
        <v>6800</v>
      </c>
      <c r="G14" s="34"/>
    </row>
    <row r="15" spans="1:11">
      <c r="B15" s="28">
        <v>0.27083333333333298</v>
      </c>
      <c r="C15" s="28">
        <v>0.250694444444444</v>
      </c>
      <c r="D15" s="28">
        <v>0.27083333333333298</v>
      </c>
      <c r="E15" s="27">
        <v>9800</v>
      </c>
      <c r="F15" s="27">
        <v>7350</v>
      </c>
      <c r="G15" s="34"/>
    </row>
    <row r="16" spans="1:11">
      <c r="B16" s="28">
        <v>0.29166666666666702</v>
      </c>
      <c r="C16" s="28">
        <v>0.27152777777777698</v>
      </c>
      <c r="D16" s="28">
        <v>0.29166666666666702</v>
      </c>
      <c r="E16" s="27">
        <v>10400</v>
      </c>
      <c r="F16" s="27">
        <v>7900</v>
      </c>
      <c r="G16" s="34"/>
    </row>
    <row r="17" spans="2:7">
      <c r="B17" s="28">
        <v>0.3125</v>
      </c>
      <c r="C17" s="28">
        <v>0.29236111111111102</v>
      </c>
      <c r="D17" s="28">
        <v>0.3125</v>
      </c>
      <c r="E17" s="27">
        <v>11000</v>
      </c>
      <c r="F17" s="27">
        <v>8450</v>
      </c>
      <c r="G17" s="34"/>
    </row>
    <row r="18" spans="2:7">
      <c r="B18" s="28">
        <v>0.33333333333333298</v>
      </c>
      <c r="C18" s="28">
        <v>0.313194444444444</v>
      </c>
      <c r="D18" s="28">
        <v>0.33333333333333298</v>
      </c>
      <c r="E18" s="27">
        <v>11600</v>
      </c>
      <c r="F18" s="27">
        <v>9000</v>
      </c>
      <c r="G18" s="34"/>
    </row>
    <row r="19" spans="2:7">
      <c r="B19" s="28">
        <v>0.35416666666666702</v>
      </c>
      <c r="C19" s="28">
        <v>0.33402777777777698</v>
      </c>
      <c r="D19" s="28">
        <v>0.35416666666666702</v>
      </c>
      <c r="E19" s="27">
        <v>12200</v>
      </c>
      <c r="F19" s="27">
        <v>9550</v>
      </c>
      <c r="G19" s="34"/>
    </row>
    <row r="20" spans="2:7">
      <c r="B20" s="28">
        <v>0.375</v>
      </c>
      <c r="C20" s="28">
        <v>0.35486111111111102</v>
      </c>
      <c r="D20" s="28">
        <v>0.375</v>
      </c>
      <c r="E20" s="27">
        <v>12800</v>
      </c>
      <c r="F20" s="27">
        <v>10100</v>
      </c>
      <c r="G20" s="34"/>
    </row>
    <row r="21" spans="2:7">
      <c r="B21" s="28">
        <v>0.39583333333333298</v>
      </c>
      <c r="C21" s="28">
        <v>0.375694444444444</v>
      </c>
      <c r="D21" s="28">
        <v>0.39583333333333298</v>
      </c>
      <c r="E21" s="27">
        <v>13400</v>
      </c>
      <c r="F21" s="27">
        <v>10650</v>
      </c>
      <c r="G21" s="34"/>
    </row>
    <row r="22" spans="2:7">
      <c r="B22" s="28">
        <v>0.41666666666666702</v>
      </c>
      <c r="C22" s="28">
        <v>0.39652777777777698</v>
      </c>
      <c r="D22" s="28">
        <v>0.41666666666666702</v>
      </c>
      <c r="E22" s="27">
        <v>14000</v>
      </c>
      <c r="F22" s="27">
        <v>11200</v>
      </c>
      <c r="G22" s="34"/>
    </row>
    <row r="23" spans="2:7">
      <c r="B23" s="28">
        <v>0.4375</v>
      </c>
      <c r="C23" s="28">
        <v>0.41736111111111102</v>
      </c>
      <c r="D23" s="28">
        <v>0.4375</v>
      </c>
      <c r="E23" s="27">
        <v>14600</v>
      </c>
      <c r="F23" s="27">
        <v>11750</v>
      </c>
      <c r="G23" s="34"/>
    </row>
    <row r="24" spans="2:7">
      <c r="B24" s="28">
        <v>0.45833333333333298</v>
      </c>
      <c r="C24" s="28">
        <v>0.438194444444444</v>
      </c>
      <c r="D24" s="28">
        <v>0.45833333333333298</v>
      </c>
      <c r="E24" s="27">
        <v>15200</v>
      </c>
      <c r="F24" s="27">
        <v>12300</v>
      </c>
      <c r="G24" s="34"/>
    </row>
    <row r="25" spans="2:7">
      <c r="B25" s="28">
        <v>0.47916666666666702</v>
      </c>
      <c r="C25" s="28">
        <v>0.45902777777777698</v>
      </c>
      <c r="D25" s="28">
        <v>0.47916666666666702</v>
      </c>
      <c r="E25" s="27">
        <v>15800</v>
      </c>
      <c r="F25" s="27">
        <v>12850</v>
      </c>
      <c r="G25" s="34"/>
    </row>
    <row r="26" spans="2:7">
      <c r="B26" s="28">
        <v>0.5</v>
      </c>
      <c r="C26" s="28">
        <v>0.47986111111111102</v>
      </c>
      <c r="D26" s="28">
        <v>0.5</v>
      </c>
      <c r="E26" s="27">
        <v>16400</v>
      </c>
      <c r="F26" s="27">
        <v>13400</v>
      </c>
      <c r="G26" s="34"/>
    </row>
    <row r="27" spans="2:7">
      <c r="B27" s="28">
        <v>0.52083333333333304</v>
      </c>
      <c r="C27" s="28">
        <v>0.500694444444444</v>
      </c>
      <c r="D27" s="28">
        <v>0.52083333333333304</v>
      </c>
      <c r="E27" s="27">
        <v>17000</v>
      </c>
      <c r="F27" s="27">
        <v>13950</v>
      </c>
      <c r="G27" s="34"/>
    </row>
    <row r="28" spans="2:7">
      <c r="B28" s="28">
        <v>0.54166666666666696</v>
      </c>
      <c r="C28" s="28">
        <v>0.52152777777777704</v>
      </c>
      <c r="D28" s="28">
        <v>0.54166666666666696</v>
      </c>
      <c r="E28" s="27">
        <v>17600</v>
      </c>
      <c r="F28" s="27">
        <v>14500</v>
      </c>
      <c r="G28" s="34"/>
    </row>
    <row r="29" spans="2:7">
      <c r="B29" s="28">
        <v>0.5625</v>
      </c>
      <c r="C29" s="28">
        <v>0.54236111111111096</v>
      </c>
      <c r="D29" s="28">
        <v>0.5625</v>
      </c>
      <c r="E29" s="27">
        <v>18200</v>
      </c>
      <c r="F29" s="27">
        <v>15050</v>
      </c>
      <c r="G29" s="34"/>
    </row>
    <row r="30" spans="2:7">
      <c r="B30" s="28">
        <v>0.58333333333333304</v>
      </c>
      <c r="C30" s="28">
        <v>0.563194444444444</v>
      </c>
      <c r="D30" s="28">
        <v>0.58333333333333304</v>
      </c>
      <c r="E30" s="27">
        <v>18800</v>
      </c>
      <c r="F30" s="27">
        <v>15600</v>
      </c>
      <c r="G30" s="34"/>
    </row>
    <row r="31" spans="2:7">
      <c r="B31" s="28">
        <v>0.60416666666666696</v>
      </c>
      <c r="C31" s="28">
        <v>0.58402777777777704</v>
      </c>
      <c r="D31" s="28">
        <v>0.60416666666666696</v>
      </c>
      <c r="E31" s="27">
        <v>19400</v>
      </c>
      <c r="F31" s="27">
        <v>16150</v>
      </c>
      <c r="G31" s="34"/>
    </row>
    <row r="32" spans="2:7">
      <c r="B32" s="28">
        <v>0.625</v>
      </c>
      <c r="C32" s="28">
        <v>0.60486111111111096</v>
      </c>
      <c r="D32" s="28">
        <v>0.625</v>
      </c>
      <c r="E32" s="27">
        <v>20000</v>
      </c>
      <c r="F32" s="27">
        <v>16700</v>
      </c>
      <c r="G32" s="34"/>
    </row>
    <row r="33" spans="2:7">
      <c r="B33" s="28">
        <v>0.64583333333333304</v>
      </c>
      <c r="C33" s="28">
        <v>0.625694444444444</v>
      </c>
      <c r="D33" s="28">
        <v>0.64583333333333304</v>
      </c>
      <c r="E33" s="27">
        <v>20600</v>
      </c>
      <c r="F33" s="27">
        <v>17250</v>
      </c>
      <c r="G33" s="34"/>
    </row>
    <row r="34" spans="2:7">
      <c r="B34" s="28">
        <v>0.66666666666666696</v>
      </c>
      <c r="C34" s="28">
        <v>0.64652777777777704</v>
      </c>
      <c r="D34" s="28">
        <v>0.66666666666666696</v>
      </c>
      <c r="E34" s="27">
        <v>21200</v>
      </c>
      <c r="F34" s="27">
        <v>17800</v>
      </c>
      <c r="G34" s="34"/>
    </row>
    <row r="35" spans="2:7">
      <c r="B35" s="28">
        <v>0.6875</v>
      </c>
      <c r="C35" s="28">
        <v>0.66736111111111096</v>
      </c>
      <c r="D35" s="28">
        <v>0.6875</v>
      </c>
      <c r="E35" s="27">
        <v>21800</v>
      </c>
      <c r="F35" s="27">
        <v>18350</v>
      </c>
      <c r="G35" s="34"/>
    </row>
    <row r="36" spans="2:7">
      <c r="B36" s="28">
        <v>0.70833333333333304</v>
      </c>
      <c r="C36" s="28">
        <v>0.688194444444444</v>
      </c>
      <c r="D36" s="28">
        <v>0.70833333333333304</v>
      </c>
      <c r="E36" s="27">
        <v>22400</v>
      </c>
      <c r="F36" s="27">
        <v>18900</v>
      </c>
      <c r="G36" s="34"/>
    </row>
    <row r="37" spans="2:7">
      <c r="B37" s="28">
        <v>0.72916666666666696</v>
      </c>
      <c r="C37" s="28">
        <v>0.70902777777777704</v>
      </c>
      <c r="D37" s="28">
        <v>0.72916666666666696</v>
      </c>
      <c r="E37" s="27">
        <v>23000</v>
      </c>
      <c r="F37" s="27">
        <v>19450</v>
      </c>
      <c r="G37" s="34"/>
    </row>
    <row r="38" spans="2:7">
      <c r="B38" s="28">
        <v>0.75</v>
      </c>
      <c r="C38" s="28">
        <v>0.72986111111111096</v>
      </c>
      <c r="D38" s="28">
        <v>0.75</v>
      </c>
      <c r="E38" s="27">
        <v>23600</v>
      </c>
      <c r="F38" s="27">
        <v>20000</v>
      </c>
      <c r="G38" s="34"/>
    </row>
    <row r="39" spans="2:7">
      <c r="B39" s="28">
        <v>0.77083333333333304</v>
      </c>
      <c r="C39" s="28">
        <v>0.750694444444444</v>
      </c>
      <c r="D39" s="28">
        <v>0.77083333333333304</v>
      </c>
      <c r="E39" s="27">
        <v>24200</v>
      </c>
      <c r="F39" s="27">
        <v>20550</v>
      </c>
      <c r="G39" s="34"/>
    </row>
    <row r="40" spans="2:7">
      <c r="B40" s="28">
        <v>0.79166666666666696</v>
      </c>
      <c r="C40" s="28">
        <v>0.77152777777777704</v>
      </c>
      <c r="D40" s="28">
        <v>0.79166666666666696</v>
      </c>
      <c r="E40" s="27">
        <v>24800</v>
      </c>
      <c r="F40" s="27">
        <v>21100</v>
      </c>
      <c r="G40" s="34"/>
    </row>
    <row r="41" spans="2:7">
      <c r="B41" s="28">
        <v>0.8125</v>
      </c>
      <c r="C41" s="28">
        <v>0.79236111111111096</v>
      </c>
      <c r="D41" s="28">
        <v>0.8125</v>
      </c>
      <c r="E41" s="27">
        <v>25400</v>
      </c>
      <c r="F41" s="27">
        <v>21650</v>
      </c>
      <c r="G41" s="34"/>
    </row>
    <row r="42" spans="2:7">
      <c r="B42" s="28">
        <v>0.83333333333333304</v>
      </c>
      <c r="C42" s="28">
        <v>0.813194444444444</v>
      </c>
      <c r="D42" s="28">
        <v>0.83333333333333304</v>
      </c>
      <c r="E42" s="27">
        <v>26000</v>
      </c>
      <c r="F42" s="27">
        <v>22200</v>
      </c>
      <c r="G42" s="34"/>
    </row>
    <row r="43" spans="2:7">
      <c r="B43" s="28">
        <v>0.85416666666666696</v>
      </c>
      <c r="C43" s="28">
        <v>0.83402777777777704</v>
      </c>
      <c r="D43" s="28">
        <v>0.85416666666666696</v>
      </c>
      <c r="E43" s="27">
        <v>26600</v>
      </c>
      <c r="F43" s="27">
        <v>22750</v>
      </c>
      <c r="G43" s="34"/>
    </row>
    <row r="44" spans="2:7">
      <c r="B44" s="28">
        <v>0.875</v>
      </c>
      <c r="C44" s="28">
        <v>0.85486111111111096</v>
      </c>
      <c r="D44" s="28">
        <v>0.875</v>
      </c>
      <c r="E44" s="27">
        <v>27200</v>
      </c>
      <c r="F44" s="27">
        <v>23300</v>
      </c>
      <c r="G44" s="34"/>
    </row>
    <row r="45" spans="2:7">
      <c r="B45" s="28">
        <v>0.89583333333333304</v>
      </c>
      <c r="C45" s="28">
        <v>0.875694444444444</v>
      </c>
      <c r="D45" s="28">
        <v>0.89583333333333304</v>
      </c>
      <c r="E45" s="27">
        <v>27800</v>
      </c>
      <c r="F45" s="27">
        <v>23850</v>
      </c>
      <c r="G45" s="34"/>
    </row>
    <row r="46" spans="2:7">
      <c r="B46" s="28">
        <v>0.91666666666666696</v>
      </c>
      <c r="C46" s="28">
        <v>0.89652777777777704</v>
      </c>
      <c r="D46" s="28">
        <v>0.91666666666666696</v>
      </c>
      <c r="E46" s="27">
        <v>28400</v>
      </c>
      <c r="F46" s="27">
        <v>24400</v>
      </c>
      <c r="G46" s="34"/>
    </row>
    <row r="47" spans="2:7">
      <c r="B47" s="28">
        <v>0.9375</v>
      </c>
      <c r="C47" s="28">
        <v>0.91736111111111096</v>
      </c>
      <c r="D47" s="28">
        <v>0.9375</v>
      </c>
      <c r="E47" s="27">
        <v>29000</v>
      </c>
      <c r="F47" s="27">
        <v>24950</v>
      </c>
      <c r="G47" s="34"/>
    </row>
    <row r="48" spans="2:7">
      <c r="B48" s="28">
        <v>0.95833333333333304</v>
      </c>
      <c r="C48" s="28">
        <v>0.938194444444444</v>
      </c>
      <c r="D48" s="28">
        <v>0.95833333333333304</v>
      </c>
      <c r="E48" s="27">
        <v>29600</v>
      </c>
      <c r="F48" s="27">
        <v>25500</v>
      </c>
      <c r="G48" s="34"/>
    </row>
    <row r="49" spans="2:7">
      <c r="B49" s="28">
        <v>0.97916666666666696</v>
      </c>
      <c r="C49" s="28">
        <v>0.95902777777777704</v>
      </c>
      <c r="D49" s="28">
        <v>0.97916666666666696</v>
      </c>
      <c r="E49" s="27">
        <v>30200</v>
      </c>
      <c r="F49" s="27">
        <v>26050</v>
      </c>
      <c r="G49" s="34"/>
    </row>
    <row r="50" spans="2:7">
      <c r="B50" s="28">
        <v>1</v>
      </c>
      <c r="C50" s="28">
        <v>0.97986111111111096</v>
      </c>
      <c r="D50" s="28">
        <v>1</v>
      </c>
      <c r="E50" s="27">
        <v>30800</v>
      </c>
      <c r="F50" s="27">
        <v>26600</v>
      </c>
      <c r="G50" s="34"/>
    </row>
  </sheetData>
  <sheetProtection sheet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実績記録表(事業者用）_計算式あり</vt:lpstr>
      <vt:lpstr>データ</vt:lpstr>
      <vt:lpstr>'実績記録表(事業者用）_計算式あり'!Print_Area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2024-03-26T05:07:57Z</dcterms:modified>
</cp:coreProperties>
</file>