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実績記録表_20190627" sheetId="3" r:id="rId1"/>
    <sheet name="データ" sheetId="4" r:id="rId2"/>
  </sheets>
  <definedNames>
    <definedName name="_xlnm.Print_Area" localSheetId="0">実績記録表_20190627!$A$1:$AZ$50</definedName>
  </definedNames>
  <calcPr calcId="162913"/>
</workbook>
</file>

<file path=xl/calcChain.xml><?xml version="1.0" encoding="utf-8"?>
<calcChain xmlns="http://schemas.openxmlformats.org/spreadsheetml/2006/main">
  <c r="X10" i="3" l="1"/>
  <c r="AB10" i="3"/>
  <c r="X11" i="3"/>
  <c r="AB11" i="3" s="1"/>
  <c r="X12" i="3"/>
  <c r="AB12" i="3" s="1"/>
  <c r="X13" i="3"/>
  <c r="AB13" i="3" s="1"/>
  <c r="X14" i="3"/>
  <c r="AB14" i="3" s="1"/>
  <c r="X15" i="3"/>
  <c r="AB15" i="3" s="1"/>
  <c r="X16" i="3"/>
  <c r="AB16" i="3" s="1"/>
  <c r="X17" i="3"/>
  <c r="AB17" i="3"/>
  <c r="X18" i="3"/>
  <c r="AB18" i="3"/>
  <c r="X19" i="3"/>
  <c r="AB19" i="3" s="1"/>
  <c r="X20" i="3"/>
  <c r="AB20" i="3" s="1"/>
  <c r="X21" i="3"/>
  <c r="AB21" i="3" s="1"/>
  <c r="X22" i="3"/>
  <c r="AB22" i="3" s="1"/>
  <c r="X23" i="3"/>
  <c r="AB23" i="3" s="1"/>
  <c r="X24" i="3"/>
  <c r="AB24" i="3"/>
  <c r="X25" i="3"/>
  <c r="AB25" i="3" s="1"/>
  <c r="X26" i="3"/>
  <c r="AB26" i="3"/>
  <c r="X27" i="3"/>
  <c r="AB27" i="3" s="1"/>
  <c r="X28" i="3"/>
  <c r="AB28" i="3" s="1"/>
  <c r="X29" i="3"/>
  <c r="AB29" i="3" s="1"/>
  <c r="X30" i="3"/>
  <c r="AB30" i="3" s="1"/>
  <c r="X31" i="3"/>
  <c r="AB31" i="3" s="1"/>
  <c r="X32" i="3"/>
  <c r="AB32" i="3"/>
  <c r="X33" i="3"/>
  <c r="AB33" i="3"/>
  <c r="X34" i="3"/>
  <c r="AB34" i="3" s="1"/>
  <c r="X35" i="3"/>
  <c r="AB35" i="3" s="1"/>
  <c r="X36" i="3"/>
  <c r="AB36" i="3" s="1"/>
  <c r="X37" i="3"/>
  <c r="AB37" i="3" s="1"/>
  <c r="X38" i="3"/>
  <c r="AB38" i="3" s="1"/>
  <c r="X39" i="3"/>
  <c r="AB39" i="3" s="1"/>
  <c r="X9" i="3"/>
  <c r="AB9" i="3" s="1"/>
  <c r="BD8" i="3" l="1"/>
  <c r="BB8" i="3"/>
  <c r="BD7" i="3"/>
  <c r="BB7" i="3"/>
  <c r="BB5" i="3"/>
  <c r="BD5" i="3"/>
  <c r="BD4" i="3"/>
  <c r="AF16" i="3" l="1"/>
  <c r="AF17" i="3"/>
  <c r="AF24" i="3"/>
  <c r="AF25" i="3"/>
  <c r="AF32" i="3"/>
  <c r="AF33" i="3"/>
  <c r="AJ35" i="3" l="1"/>
  <c r="AF35" i="3"/>
  <c r="AF23" i="3"/>
  <c r="AJ23" i="3"/>
  <c r="AF34" i="3"/>
  <c r="AJ34" i="3"/>
  <c r="AF28" i="3"/>
  <c r="AJ28" i="3"/>
  <c r="AJ22" i="3"/>
  <c r="AF22" i="3"/>
  <c r="AF29" i="3"/>
  <c r="AJ29" i="3"/>
  <c r="AJ27" i="3"/>
  <c r="AF27" i="3"/>
  <c r="AF21" i="3"/>
  <c r="AJ21" i="3"/>
  <c r="AF15" i="3"/>
  <c r="AJ15" i="3"/>
  <c r="AF26" i="3"/>
  <c r="AJ26" i="3"/>
  <c r="AF20" i="3"/>
  <c r="AJ20" i="3"/>
  <c r="AF14" i="3"/>
  <c r="AJ14" i="3"/>
  <c r="AJ31" i="3"/>
  <c r="AF31" i="3"/>
  <c r="AJ19" i="3"/>
  <c r="AF19" i="3"/>
  <c r="AF13" i="3"/>
  <c r="AJ13" i="3"/>
  <c r="AF37" i="3"/>
  <c r="AJ37" i="3"/>
  <c r="AF39" i="3"/>
  <c r="AJ39" i="3"/>
  <c r="AJ38" i="3"/>
  <c r="AF38" i="3"/>
  <c r="AF18" i="3"/>
  <c r="AJ18" i="3"/>
  <c r="AF12" i="3"/>
  <c r="AJ12" i="3"/>
  <c r="AJ11" i="3"/>
  <c r="AF11" i="3"/>
  <c r="AF36" i="3"/>
  <c r="AJ36" i="3"/>
  <c r="AF30" i="3"/>
  <c r="AJ30" i="3"/>
  <c r="AF10" i="3"/>
  <c r="AJ10" i="3"/>
  <c r="AJ33" i="3"/>
  <c r="AN33" i="3" s="1"/>
  <c r="AJ25" i="3"/>
  <c r="AN25" i="3" s="1"/>
  <c r="AJ17" i="3"/>
  <c r="AN17" i="3" s="1"/>
  <c r="AJ32" i="3"/>
  <c r="AN32" i="3" s="1"/>
  <c r="AJ24" i="3"/>
  <c r="AN24" i="3" s="1"/>
  <c r="AJ16" i="3"/>
  <c r="AN16" i="3" s="1"/>
  <c r="AN18" i="3" l="1"/>
  <c r="AN12" i="3"/>
  <c r="AN36" i="3"/>
  <c r="AN23" i="3"/>
  <c r="AN38" i="3"/>
  <c r="AN11" i="3"/>
  <c r="AN31" i="3"/>
  <c r="AN35" i="3"/>
  <c r="AN20" i="3"/>
  <c r="AN34" i="3"/>
  <c r="AN39" i="3"/>
  <c r="AN22" i="3"/>
  <c r="AN30" i="3"/>
  <c r="AN14" i="3"/>
  <c r="AN10" i="3"/>
  <c r="AN21" i="3"/>
  <c r="AN28" i="3"/>
  <c r="AN37" i="3"/>
  <c r="AN13" i="3"/>
  <c r="AN27" i="3"/>
  <c r="AN26" i="3"/>
  <c r="AN29" i="3"/>
  <c r="AN15" i="3"/>
  <c r="AN19" i="3"/>
  <c r="AG42" i="3" l="1"/>
  <c r="AL42" i="3" s="1"/>
  <c r="AG41" i="3"/>
  <c r="AL41" i="3" s="1"/>
  <c r="AG43" i="3"/>
  <c r="AL43" i="3" s="1"/>
  <c r="AG45" i="3"/>
  <c r="AL45" i="3" s="1"/>
  <c r="AG44" i="3"/>
  <c r="AL44" i="3" s="1"/>
  <c r="AF9" i="3"/>
  <c r="AL48" i="3" s="1"/>
  <c r="AJ9" i="3"/>
  <c r="AG46" i="3" s="1"/>
  <c r="AL46" i="3" s="1"/>
  <c r="AL47" i="3" l="1"/>
  <c r="AL49" i="3" s="1"/>
  <c r="AN9" i="3"/>
</calcChain>
</file>

<file path=xl/sharedStrings.xml><?xml version="1.0" encoding="utf-8"?>
<sst xmlns="http://schemas.openxmlformats.org/spreadsheetml/2006/main" count="135" uniqueCount="48">
  <si>
    <t>日</t>
    <rPh sb="0" eb="1">
      <t>ヒ</t>
    </rPh>
    <phoneticPr fontId="1"/>
  </si>
  <si>
    <t>請求額</t>
    <rPh sb="0" eb="2">
      <t>セイキュウ</t>
    </rPh>
    <rPh sb="2" eb="3">
      <t>ガク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</si>
  <si>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</si>
  <si>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</si>
  <si>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</si>
  <si>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-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</si>
  <si>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</si>
  <si>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</si>
  <si>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加算額</t>
  </si>
  <si>
    <t>利用者確認印</t>
    <rPh sb="5" eb="6">
      <t>イン</t>
    </rPh>
    <phoneticPr fontId="1"/>
  </si>
  <si>
    <t>別記様式第６号（第１１条関係）</t>
  </si>
  <si>
    <t>月分）</t>
    <rPh sb="0" eb="1">
      <t>ガツ</t>
    </rPh>
    <rPh sb="1" eb="2">
      <t>ブン</t>
    </rPh>
    <phoneticPr fontId="1"/>
  </si>
  <si>
    <t>合計</t>
    <rPh sb="0" eb="2">
      <t>ゴウケイ</t>
    </rPh>
    <phoneticPr fontId="1"/>
  </si>
  <si>
    <t>２時間未満</t>
    <phoneticPr fontId="1"/>
  </si>
  <si>
    <t>８時間以上</t>
    <phoneticPr fontId="1"/>
  </si>
  <si>
    <t>重度加算</t>
    <phoneticPr fontId="1"/>
  </si>
  <si>
    <t>利用総額</t>
    <phoneticPr fontId="1"/>
  </si>
  <si>
    <t>利用者負担額</t>
    <phoneticPr fontId="1"/>
  </si>
  <si>
    <t>請求額</t>
    <phoneticPr fontId="1"/>
  </si>
  <si>
    <t>２-４時間未満</t>
    <phoneticPr fontId="1"/>
  </si>
  <si>
    <t>４-６時間未満</t>
    <phoneticPr fontId="1"/>
  </si>
  <si>
    <t>６-８時間未満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</si>
  <si>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</si>
  <si>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</si>
  <si>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</si>
  <si>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</si>
  <si>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</si>
  <si>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利用者</t>
    <rPh sb="0" eb="3">
      <t>リヨウシャ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</si>
  <si>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</si>
  <si>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</si>
  <si>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サービス提供時間</t>
    <rPh sb="4" eb="6">
      <t>テイキョウ</t>
    </rPh>
    <rPh sb="6" eb="8">
      <t>ジカン</t>
    </rPh>
    <phoneticPr fontId="1"/>
  </si>
  <si>
    <t>費用
単価</t>
    <phoneticPr fontId="1"/>
  </si>
  <si>
    <t>サービス
提供者
印</t>
    <rPh sb="9" eb="10">
      <t>イン</t>
    </rPh>
    <phoneticPr fontId="1"/>
  </si>
  <si>
    <t>事業所</t>
    <rPh sb="0" eb="3">
      <t>ジギョウショ</t>
    </rPh>
    <phoneticPr fontId="1"/>
  </si>
  <si>
    <t>令和</t>
    <rPh sb="0" eb="2">
      <t>レイワ</t>
    </rPh>
    <phoneticPr fontId="1"/>
  </si>
  <si>
    <t>（</t>
    <phoneticPr fontId="1"/>
  </si>
  <si>
    <t>翌月の１０日までに、請求書とサービス提供実績記録表を栗東市障がい福祉課に提出してください。</t>
    <phoneticPr fontId="1"/>
  </si>
  <si>
    <t>サービス
提供
所要時間</t>
    <phoneticPr fontId="1"/>
  </si>
  <si>
    <t>栗東市障がい者等日中一時支援事業サービス提供実績記録表</t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</si>
  <si>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</si>
  <si>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</si>
  <si>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利用者負担額</t>
  </si>
  <si>
    <t>重度加算</t>
    <rPh sb="0" eb="2">
      <t>ジュウド</t>
    </rPh>
    <rPh sb="2" eb="4">
      <t>カサン</t>
    </rPh>
    <phoneticPr fontId="1"/>
  </si>
  <si>
    <t>以下のメッセージを確認して下さい</t>
    <rPh sb="0" eb="2">
      <t>イカ</t>
    </rPh>
    <rPh sb="9" eb="11">
      <t>カクニン</t>
    </rPh>
    <rPh sb="13" eb="14">
      <t>クダ</t>
    </rPh>
    <phoneticPr fontId="1"/>
  </si>
  <si>
    <t>単価表</t>
    <rPh sb="0" eb="2">
      <t>タンカ</t>
    </rPh>
    <rPh sb="2" eb="3">
      <t>ヒョウ</t>
    </rPh>
    <phoneticPr fontId="1"/>
  </si>
  <si>
    <t>色付きのセルは数式が入力されています。</t>
    <rPh sb="0" eb="2">
      <t>イロツ</t>
    </rPh>
    <rPh sb="7" eb="9">
      <t>スウシキ</t>
    </rPh>
    <rPh sb="10" eb="12">
      <t>ニュウリョク</t>
    </rPh>
    <phoneticPr fontId="1"/>
  </si>
  <si>
    <t>時間の入力は：を入れずに入力してください。</t>
    <rPh sb="0" eb="2">
      <t>ジカン</t>
    </rPh>
    <rPh sb="3" eb="5">
      <t>ニュウリョク</t>
    </rPh>
    <rPh sb="8" eb="9">
      <t>イ</t>
    </rPh>
    <rPh sb="12" eb="14">
      <t>ニュウリョク</t>
    </rPh>
    <phoneticPr fontId="1"/>
  </si>
  <si>
    <t>例）10:30＝1030　0：30＝030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</si>
</sst>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_);[Red]\(0.00000\)"/>
    <numFmt numFmtId="177" formatCode="00&quot;:&quot;00"/>
    <numFmt numFmtId="178" formatCode="0_);[Red]\(0\)"/>
    <numFmt numFmtId="179" formatCode="[h]:mm;@"/>
    <numFmt numFmtId="180" formatCode="0&quot;：&quot;0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Arial Unicode MS"/>
      <family val="3"/>
      <charset val="128"/>
    </font>
    <font>
      <sz val="6"/>
      <name val="ＭＳ Ｐゴシック"/>
      <family val="3"/>
      <charset val="128"/>
      <scheme val="major"/>
    </font>
    <font>
      <sz val="11"/>
      <color rgb="FFFF0000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176" fontId="8" fillId="2" borderId="0" xfId="0" applyNumberFormat="1" applyFont="1" applyFill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right" vertical="center"/>
    </xf>
    <xf numFmtId="176" fontId="6" fillId="4" borderId="8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38" fontId="2" fillId="2" borderId="8" xfId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Protection="1">
      <alignment vertical="center"/>
    </xf>
    <xf numFmtId="176" fontId="10" fillId="2" borderId="0" xfId="0" applyNumberFormat="1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38" fontId="7" fillId="2" borderId="8" xfId="1" applyFont="1" applyFill="1" applyBorder="1" applyAlignment="1" applyProtection="1">
      <alignment vertical="top" wrapText="1"/>
    </xf>
    <xf numFmtId="38" fontId="7" fillId="2" borderId="7" xfId="1" applyFont="1" applyFill="1" applyBorder="1" applyAlignment="1" applyProtection="1">
      <alignment vertical="top" wrapText="1"/>
    </xf>
    <xf numFmtId="0" fontId="8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38" fontId="2" fillId="2" borderId="9" xfId="1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49" fontId="9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 shrinkToFit="1"/>
    </xf>
    <xf numFmtId="0" fontId="8" fillId="3" borderId="7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7" fillId="2" borderId="8" xfId="1" applyNumberFormat="1" applyFont="1" applyFill="1" applyBorder="1" applyAlignment="1" applyProtection="1">
      <alignment vertical="top" wrapText="1"/>
    </xf>
    <xf numFmtId="0" fontId="7" fillId="2" borderId="9" xfId="1" applyNumberFormat="1" applyFont="1" applyFill="1" applyBorder="1" applyAlignment="1" applyProtection="1">
      <alignment vertical="top" wrapText="1"/>
    </xf>
    <xf numFmtId="0" fontId="7" fillId="2" borderId="2" xfId="1" applyNumberFormat="1" applyFont="1" applyFill="1" applyBorder="1" applyAlignment="1" applyProtection="1">
      <alignment vertical="top" wrapText="1"/>
    </xf>
    <xf numFmtId="20" fontId="2" fillId="2" borderId="0" xfId="0" applyNumberFormat="1" applyFont="1" applyFill="1" applyProtection="1">
      <alignment vertical="center"/>
    </xf>
    <xf numFmtId="179" fontId="2" fillId="2" borderId="0" xfId="0" applyNumberFormat="1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0" fillId="0" borderId="17" xfId="0" applyBorder="1">
      <alignment vertical="center"/>
    </xf>
    <xf numFmtId="0" fontId="0" fillId="0" borderId="17" xfId="0" applyNumberFormat="1" applyBorder="1">
      <alignment vertical="center"/>
    </xf>
    <xf numFmtId="38" fontId="0" fillId="0" borderId="17" xfId="1" applyFont="1" applyBorder="1">
      <alignment vertical="center"/>
    </xf>
    <xf numFmtId="20" fontId="0" fillId="0" borderId="17" xfId="0" applyNumberFormat="1" applyBorder="1">
      <alignment vertical="center"/>
    </xf>
    <xf numFmtId="20" fontId="0" fillId="0" borderId="17" xfId="0" applyNumberFormat="1" applyBorder="1" applyAlignment="1">
      <alignment horizontal="right" vertical="center"/>
    </xf>
    <xf numFmtId="179" fontId="16" fillId="2" borderId="0" xfId="0" applyNumberFormat="1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5" borderId="9" xfId="1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2" fillId="5" borderId="5" xfId="1" applyNumberFormat="1" applyFont="1" applyFill="1" applyBorder="1" applyAlignment="1" applyProtection="1">
      <alignment horizontal="right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5" borderId="8" xfId="1" applyFont="1" applyFill="1" applyBorder="1" applyAlignment="1" applyProtection="1">
      <alignment horizontal="right" vertical="center"/>
    </xf>
    <xf numFmtId="38" fontId="2" fillId="2" borderId="9" xfId="1" applyFont="1" applyFill="1" applyBorder="1" applyAlignment="1" applyProtection="1">
      <alignment horizontal="center" vertical="center"/>
    </xf>
    <xf numFmtId="38" fontId="2" fillId="5" borderId="5" xfId="1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</xf>
    <xf numFmtId="179" fontId="2" fillId="5" borderId="5" xfId="1" applyNumberFormat="1" applyFont="1" applyFill="1" applyBorder="1" applyAlignment="1" applyProtection="1">
      <alignment horizontal="right" vertical="center"/>
    </xf>
    <xf numFmtId="180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2" fillId="2" borderId="7" xfId="0" applyNumberFormat="1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</xf>
    <xf numFmtId="49" fontId="10" fillId="2" borderId="0" xfId="0" applyNumberFormat="1" applyFont="1" applyFill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176" fontId="8" fillId="2" borderId="0" xfId="0" applyNumberFormat="1" applyFont="1" applyFill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center" vertical="center"/>
    </xf>
    <xf numFmtId="176" fontId="8" fillId="3" borderId="5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left" vertical="center" wrapText="1"/>
      <protection locked="0"/>
    </xf>
    <xf numFmtId="178" fontId="8" fillId="2" borderId="5" xfId="0" applyNumberFormat="1" applyFont="1" applyFill="1" applyBorder="1" applyAlignment="1" applyProtection="1">
      <alignment horizontal="left" vertical="center"/>
      <protection locked="0"/>
    </xf>
    <xf numFmtId="176" fontId="6" fillId="4" borderId="6" xfId="0" applyNumberFormat="1" applyFont="1" applyFill="1" applyBorder="1" applyAlignment="1" applyProtection="1">
      <alignment horizontal="center" vertical="center"/>
    </xf>
    <xf numFmtId="176" fontId="6" fillId="4" borderId="8" xfId="0" applyNumberFormat="1" applyFont="1" applyFill="1" applyBorder="1" applyAlignment="1" applyProtection="1">
      <alignment horizontal="center" vertical="center"/>
    </xf>
    <xf numFmtId="176" fontId="6" fillId="4" borderId="7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textRotation="255" shrinkToFit="1"/>
    </xf>
    <xf numFmtId="0" fontId="7" fillId="4" borderId="11" xfId="0" applyFont="1" applyFill="1" applyBorder="1" applyAlignment="1" applyProtection="1">
      <alignment horizontal="center" vertical="center" textRotation="255" shrinkToFit="1"/>
    </xf>
    <xf numFmtId="0" fontId="7" fillId="4" borderId="13" xfId="0" applyFont="1" applyFill="1" applyBorder="1" applyAlignment="1" applyProtection="1">
      <alignment horizontal="center" vertical="center" textRotation="255" shrinkToFit="1"/>
    </xf>
    <xf numFmtId="0" fontId="7" fillId="4" borderId="14" xfId="0" applyFont="1" applyFill="1" applyBorder="1" applyAlignment="1" applyProtection="1">
      <alignment horizontal="center" vertical="center" textRotation="255" shrinkToFit="1"/>
    </xf>
    <xf numFmtId="0" fontId="6" fillId="4" borderId="10" xfId="0" applyFont="1" applyFill="1" applyBorder="1" applyAlignment="1" applyProtection="1">
      <alignment horizontal="center" vertical="center" textRotation="255" wrapText="1"/>
    </xf>
    <xf numFmtId="0" fontId="6" fillId="4" borderId="11" xfId="0" applyFont="1" applyFill="1" applyBorder="1" applyAlignment="1" applyProtection="1">
      <alignment horizontal="center" vertical="center" textRotation="255" wrapText="1"/>
    </xf>
    <xf numFmtId="0" fontId="6" fillId="4" borderId="13" xfId="0" applyFont="1" applyFill="1" applyBorder="1" applyAlignment="1" applyProtection="1">
      <alignment horizontal="center" vertical="center" textRotation="255" wrapText="1"/>
    </xf>
    <xf numFmtId="0" fontId="6" fillId="4" borderId="14" xfId="0" applyFont="1" applyFill="1" applyBorder="1" applyAlignment="1" applyProtection="1">
      <alignment horizontal="center" vertical="center" textRotation="255" wrapText="1"/>
    </xf>
    <xf numFmtId="18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2" fillId="2" borderId="8" xfId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38" fontId="12" fillId="5" borderId="2" xfId="1" applyNumberFormat="1" applyFont="1" applyFill="1" applyBorder="1" applyAlignment="1" applyProtection="1">
      <alignment vertical="center"/>
    </xf>
    <xf numFmtId="0" fontId="12" fillId="5" borderId="2" xfId="1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38" fontId="2" fillId="5" borderId="8" xfId="1" applyNumberFormat="1" applyFont="1" applyFill="1" applyBorder="1" applyAlignment="1" applyProtection="1">
      <alignment horizontal="right" vertical="center"/>
    </xf>
    <xf numFmtId="0" fontId="2" fillId="5" borderId="8" xfId="1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horizontal="center" vertical="center" textRotation="255"/>
    </xf>
    <xf numFmtId="0" fontId="8" fillId="4" borderId="9" xfId="0" applyFont="1" applyFill="1" applyBorder="1" applyAlignment="1" applyProtection="1">
      <alignment horizontal="center" vertical="center" textRotation="255"/>
    </xf>
    <xf numFmtId="0" fontId="8" fillId="4" borderId="11" xfId="0" applyFont="1" applyFill="1" applyBorder="1" applyAlignment="1" applyProtection="1">
      <alignment horizontal="center" vertical="center" textRotation="255"/>
    </xf>
    <xf numFmtId="0" fontId="8" fillId="4" borderId="12" xfId="0" applyFont="1" applyFill="1" applyBorder="1" applyAlignment="1" applyProtection="1">
      <alignment horizontal="center" vertical="center" textRotation="255"/>
    </xf>
    <xf numFmtId="0" fontId="8" fillId="4" borderId="0" xfId="0" applyFont="1" applyFill="1" applyBorder="1" applyAlignment="1" applyProtection="1">
      <alignment horizontal="center" vertical="center" textRotation="255"/>
    </xf>
    <xf numFmtId="0" fontId="8" fillId="4" borderId="15" xfId="0" applyFont="1" applyFill="1" applyBorder="1" applyAlignment="1" applyProtection="1">
      <alignment horizontal="center" vertical="center" textRotation="255"/>
    </xf>
    <xf numFmtId="0" fontId="8" fillId="4" borderId="13" xfId="0" applyFont="1" applyFill="1" applyBorder="1" applyAlignment="1" applyProtection="1">
      <alignment horizontal="center" vertical="center" textRotation="255"/>
    </xf>
    <xf numFmtId="0" fontId="8" fillId="4" borderId="4" xfId="0" applyFont="1" applyFill="1" applyBorder="1" applyAlignment="1" applyProtection="1">
      <alignment horizontal="center" vertical="center" textRotation="255"/>
    </xf>
    <xf numFmtId="0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4" borderId="6" xfId="0" applyNumberFormat="1" applyFont="1" applyFill="1" applyBorder="1" applyAlignment="1" applyProtection="1">
      <alignment horizontal="center" vertical="center" wrapText="1"/>
    </xf>
    <xf numFmtId="176" fontId="6" fillId="4" borderId="8" xfId="0" applyNumberFormat="1" applyFont="1" applyFill="1" applyBorder="1" applyAlignment="1" applyProtection="1">
      <alignment horizontal="center" vertical="center" wrapText="1"/>
    </xf>
    <xf numFmtId="176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38" fontId="2" fillId="5" borderId="8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0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B17" sqref="B17:C17"/>
    </sheetView>
  </sheetViews>
  <sheetFormatPr defaultColWidth="1.625" defaultRowHeight="13.5"/>
  <cols>
    <col min="1" max="1" width="0.375" style="1" customWidth="1"/>
    <col min="2" max="2" width="1.75" style="2" customWidth="1"/>
    <col min="3" max="4" width="1.75" style="1" customWidth="1"/>
    <col min="5" max="5" width="1.75" style="2" customWidth="1"/>
    <col min="6" max="23" width="1.75" style="3" customWidth="1"/>
    <col min="24" max="38" width="1.75" style="1" customWidth="1"/>
    <col min="39" max="39" width="1.75" style="4" customWidth="1"/>
    <col min="40" max="43" width="1.75" style="1" customWidth="1"/>
    <col min="44" max="51" width="1.625" style="1" customWidth="1"/>
    <col min="52" max="52" width="0.375" style="1" customWidth="1"/>
    <col min="53" max="53" width="5.75" style="1" customWidth="1"/>
    <col min="54" max="55" width="12.625" style="1" customWidth="1"/>
    <col min="56" max="56" width="15.25" style="1" customWidth="1"/>
    <col min="57" max="61" width="12.625" style="1" customWidth="1"/>
    <col min="62" max="16384" width="1.625" style="1"/>
  </cols>
  <sheetData>
    <row r="1" spans="2:59" ht="30" customHeight="1">
      <c r="B1" s="16" t="s">
        <v>10</v>
      </c>
      <c r="C1" s="12"/>
      <c r="D1" s="12"/>
      <c r="E1" s="13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4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2:59" s="17" customFormat="1" ht="15" customHeight="1">
      <c r="B2" s="92" t="s">
        <v>38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37"/>
      <c r="AL2" s="37"/>
      <c r="AM2" s="38" t="s">
        <v>35</v>
      </c>
      <c r="AN2" s="90" t="s">
        <v>34</v>
      </c>
      <c r="AO2" s="90"/>
      <c r="AP2" s="90"/>
      <c r="AQ2" s="88"/>
      <c r="AR2" s="88"/>
      <c r="AS2" s="89" t="s">
        <v>3</v>
      </c>
      <c r="AT2" s="89"/>
      <c r="AU2" s="88"/>
      <c r="AV2" s="88"/>
      <c r="AW2" s="89" t="s">
        <v>11</v>
      </c>
      <c r="AX2" s="89"/>
      <c r="AY2" s="89"/>
      <c r="AZ2" s="89"/>
    </row>
    <row r="3" spans="2:59" ht="17.100000000000001" customHeight="1">
      <c r="B3" s="93" t="s">
        <v>33</v>
      </c>
      <c r="C3" s="93"/>
      <c r="D3" s="93"/>
      <c r="E3" s="93"/>
      <c r="F3" s="94" t="s">
        <v>25</v>
      </c>
      <c r="G3" s="94"/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3" t="s">
        <v>27</v>
      </c>
      <c r="Y3" s="93"/>
      <c r="Z3" s="93"/>
      <c r="AA3" s="93"/>
      <c r="AB3" s="74" t="s">
        <v>28</v>
      </c>
      <c r="AC3" s="74"/>
      <c r="AD3" s="74"/>
      <c r="AE3" s="74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12"/>
      <c r="BB3" s="1" t="s">
        <v>43</v>
      </c>
    </row>
    <row r="4" spans="2:59" ht="17.100000000000001" customHeight="1">
      <c r="B4" s="93"/>
      <c r="C4" s="93"/>
      <c r="D4" s="93"/>
      <c r="E4" s="93"/>
      <c r="F4" s="94"/>
      <c r="G4" s="94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3"/>
      <c r="Y4" s="93"/>
      <c r="Z4" s="93"/>
      <c r="AA4" s="93"/>
      <c r="AB4" s="141" t="s">
        <v>29</v>
      </c>
      <c r="AC4" s="142"/>
      <c r="AD4" s="142"/>
      <c r="AE4" s="143"/>
      <c r="AF4" s="135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7"/>
      <c r="AR4" s="75" t="s">
        <v>41</v>
      </c>
      <c r="AS4" s="76"/>
      <c r="AT4" s="76"/>
      <c r="AU4" s="77"/>
      <c r="AV4" s="81" t="s">
        <v>42</v>
      </c>
      <c r="AW4" s="81"/>
      <c r="AX4" s="81"/>
      <c r="AY4" s="82"/>
      <c r="AZ4" s="12"/>
      <c r="BB4" s="48"/>
      <c r="BC4" s="48"/>
      <c r="BD4" s="48" t="str">
        <f>IF(AU2="","サービス提供月","")</f>
        <v>サービス提供月</v>
      </c>
    </row>
    <row r="5" spans="2:59" ht="17.100000000000001" customHeight="1">
      <c r="B5" s="93"/>
      <c r="C5" s="93"/>
      <c r="D5" s="93"/>
      <c r="E5" s="93"/>
      <c r="F5" s="94" t="s">
        <v>26</v>
      </c>
      <c r="G5" s="94"/>
      <c r="H5" s="94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3"/>
      <c r="Y5" s="93"/>
      <c r="Z5" s="93"/>
      <c r="AA5" s="93"/>
      <c r="AB5" s="144"/>
      <c r="AC5" s="145"/>
      <c r="AD5" s="145"/>
      <c r="AE5" s="146"/>
      <c r="AF5" s="138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40"/>
      <c r="AR5" s="78"/>
      <c r="AS5" s="79"/>
      <c r="AT5" s="79"/>
      <c r="AU5" s="80"/>
      <c r="AV5" s="79"/>
      <c r="AW5" s="79"/>
      <c r="AX5" s="79"/>
      <c r="AY5" s="80"/>
      <c r="AZ5" s="12"/>
      <c r="BB5" s="48" t="str">
        <f>IF(I3="","事業所名称欄","")</f>
        <v>事業所名称欄</v>
      </c>
      <c r="BC5" s="48"/>
      <c r="BD5" s="48" t="str">
        <f>IF(AF3="","利用者住所欄","")</f>
        <v>利用者住所欄</v>
      </c>
    </row>
    <row r="6" spans="2:59" ht="3" customHeight="1">
      <c r="B6" s="13"/>
      <c r="C6" s="12"/>
      <c r="D6" s="12"/>
      <c r="E6" s="1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4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B6" s="48"/>
      <c r="BC6" s="48"/>
      <c r="BD6" s="48"/>
      <c r="BE6" s="48"/>
    </row>
    <row r="7" spans="2:59" ht="13.5" customHeight="1">
      <c r="B7" s="104" t="s">
        <v>0</v>
      </c>
      <c r="C7" s="105"/>
      <c r="D7" s="100" t="s">
        <v>2</v>
      </c>
      <c r="E7" s="101"/>
      <c r="F7" s="97" t="s">
        <v>30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  <c r="X7" s="66" t="s">
        <v>37</v>
      </c>
      <c r="Y7" s="67"/>
      <c r="Z7" s="67"/>
      <c r="AA7" s="68"/>
      <c r="AB7" s="132" t="s">
        <v>31</v>
      </c>
      <c r="AC7" s="133"/>
      <c r="AD7" s="133"/>
      <c r="AE7" s="134"/>
      <c r="AF7" s="63" t="s">
        <v>4</v>
      </c>
      <c r="AG7" s="64"/>
      <c r="AH7" s="64"/>
      <c r="AI7" s="65"/>
      <c r="AJ7" s="132" t="s">
        <v>8</v>
      </c>
      <c r="AK7" s="133"/>
      <c r="AL7" s="133"/>
      <c r="AM7" s="134"/>
      <c r="AN7" s="132" t="s">
        <v>1</v>
      </c>
      <c r="AO7" s="133"/>
      <c r="AP7" s="133"/>
      <c r="AQ7" s="134"/>
      <c r="AR7" s="63" t="s">
        <v>9</v>
      </c>
      <c r="AS7" s="64"/>
      <c r="AT7" s="64"/>
      <c r="AU7" s="65"/>
      <c r="AV7" s="66" t="s">
        <v>32</v>
      </c>
      <c r="AW7" s="67"/>
      <c r="AX7" s="67"/>
      <c r="AY7" s="68"/>
      <c r="AZ7" s="12"/>
      <c r="BB7" s="48" t="str">
        <f>IF(I5="","事業所電話番号欄","")</f>
        <v>事業所電話番号欄</v>
      </c>
      <c r="BC7" s="48"/>
      <c r="BD7" s="48" t="str">
        <f>IF(AF4="","利用者氏名欄","")</f>
        <v>利用者氏名欄</v>
      </c>
      <c r="BE7" s="48"/>
    </row>
    <row r="8" spans="2:59" s="7" customFormat="1" ht="15" customHeight="1">
      <c r="B8" s="106"/>
      <c r="C8" s="107"/>
      <c r="D8" s="102"/>
      <c r="E8" s="103"/>
      <c r="F8" s="129" t="s">
        <v>6</v>
      </c>
      <c r="G8" s="130"/>
      <c r="H8" s="130"/>
      <c r="I8" s="130"/>
      <c r="J8" s="11"/>
      <c r="K8" s="130" t="s">
        <v>7</v>
      </c>
      <c r="L8" s="130"/>
      <c r="M8" s="130"/>
      <c r="N8" s="131"/>
      <c r="O8" s="129" t="s">
        <v>6</v>
      </c>
      <c r="P8" s="130"/>
      <c r="Q8" s="130"/>
      <c r="R8" s="130"/>
      <c r="S8" s="11"/>
      <c r="T8" s="130" t="s">
        <v>7</v>
      </c>
      <c r="U8" s="130"/>
      <c r="V8" s="130"/>
      <c r="W8" s="131"/>
      <c r="X8" s="66"/>
      <c r="Y8" s="67"/>
      <c r="Z8" s="67"/>
      <c r="AA8" s="68"/>
      <c r="AB8" s="132"/>
      <c r="AC8" s="133"/>
      <c r="AD8" s="133"/>
      <c r="AE8" s="134"/>
      <c r="AF8" s="63"/>
      <c r="AG8" s="64"/>
      <c r="AH8" s="64"/>
      <c r="AI8" s="65"/>
      <c r="AJ8" s="132"/>
      <c r="AK8" s="133"/>
      <c r="AL8" s="133"/>
      <c r="AM8" s="134"/>
      <c r="AN8" s="132"/>
      <c r="AO8" s="133"/>
      <c r="AP8" s="133"/>
      <c r="AQ8" s="134"/>
      <c r="AR8" s="63"/>
      <c r="AS8" s="64"/>
      <c r="AT8" s="64"/>
      <c r="AU8" s="65"/>
      <c r="AV8" s="66"/>
      <c r="AW8" s="67"/>
      <c r="AX8" s="67"/>
      <c r="AY8" s="68"/>
      <c r="AZ8" s="15"/>
      <c r="BB8" s="49" t="str">
        <f>IF(AR5="","利用者負担額欄","")</f>
        <v>利用者負担額欄</v>
      </c>
      <c r="BC8" s="49"/>
      <c r="BD8" s="49" t="str">
        <f>IF(AV5="","重度加算欄","")</f>
        <v>重度加算欄</v>
      </c>
      <c r="BE8" s="49"/>
    </row>
    <row r="9" spans="2:59" ht="17.100000000000001" customHeight="1">
      <c r="B9" s="109"/>
      <c r="C9" s="109"/>
      <c r="D9" s="110"/>
      <c r="E9" s="110"/>
      <c r="F9" s="108"/>
      <c r="G9" s="84"/>
      <c r="H9" s="84"/>
      <c r="I9" s="84"/>
      <c r="J9" s="42" t="s">
        <v>5</v>
      </c>
      <c r="K9" s="84"/>
      <c r="L9" s="84"/>
      <c r="M9" s="84"/>
      <c r="N9" s="85"/>
      <c r="O9" s="108"/>
      <c r="P9" s="84"/>
      <c r="Q9" s="84"/>
      <c r="R9" s="84"/>
      <c r="S9" s="42" t="s">
        <v>5</v>
      </c>
      <c r="T9" s="84"/>
      <c r="U9" s="84"/>
      <c r="V9" s="84"/>
      <c r="W9" s="85"/>
      <c r="X9" s="83" t="str">
        <f>(IF(OR(F9="",K9=""),"",TEXT((TEXT(K9,"0!:00")-TEXT(F9,"0!:00"))+(TEXT(T9,"0!:00")-TEXT(O9,"0!:00")),"[h]:mm")*1))</f>
        <v/>
      </c>
      <c r="Y9" s="83"/>
      <c r="Z9" s="83"/>
      <c r="AA9" s="83"/>
      <c r="AB9" s="73" t="str">
        <f>IFERROR(VLOOKUP(MATCH(X9,データ!$C$2:$C$50),データ!B:E,4,FALSE),"")</f>
        <v/>
      </c>
      <c r="AC9" s="73"/>
      <c r="AD9" s="73"/>
      <c r="AE9" s="73"/>
      <c r="AF9" s="69">
        <f>IFERROR(IF($AR$5="有",AB9/10,0),0)</f>
        <v>0</v>
      </c>
      <c r="AG9" s="69"/>
      <c r="AH9" s="69"/>
      <c r="AI9" s="69"/>
      <c r="AJ9" s="69" t="str">
        <f>IF(AB9="","",IF($AV$5="有",1500,0))</f>
        <v/>
      </c>
      <c r="AK9" s="69"/>
      <c r="AL9" s="69"/>
      <c r="AM9" s="69"/>
      <c r="AN9" s="69" t="str">
        <f>IFERROR(AB9-AF9+AJ9,"")</f>
        <v/>
      </c>
      <c r="AO9" s="69"/>
      <c r="AP9" s="69"/>
      <c r="AQ9" s="69"/>
      <c r="AR9" s="59"/>
      <c r="AS9" s="59"/>
      <c r="AT9" s="59"/>
      <c r="AU9" s="59"/>
      <c r="AV9" s="60"/>
      <c r="AW9" s="61"/>
      <c r="AX9" s="61"/>
      <c r="AY9" s="62"/>
      <c r="BB9" s="48"/>
      <c r="BC9" s="48"/>
      <c r="BD9" s="48"/>
      <c r="BE9" s="48"/>
    </row>
    <row r="10" spans="2:59" ht="17.100000000000001" customHeight="1">
      <c r="B10" s="127"/>
      <c r="C10" s="128"/>
      <c r="D10" s="110"/>
      <c r="E10" s="110"/>
      <c r="F10" s="108"/>
      <c r="G10" s="84"/>
      <c r="H10" s="84"/>
      <c r="I10" s="84"/>
      <c r="J10" s="42" t="s">
        <v>5</v>
      </c>
      <c r="K10" s="84"/>
      <c r="L10" s="84"/>
      <c r="M10" s="84"/>
      <c r="N10" s="85"/>
      <c r="O10" s="108"/>
      <c r="P10" s="84"/>
      <c r="Q10" s="84"/>
      <c r="R10" s="84"/>
      <c r="S10" s="42" t="s">
        <v>5</v>
      </c>
      <c r="T10" s="84"/>
      <c r="U10" s="84"/>
      <c r="V10" s="84"/>
      <c r="W10" s="85"/>
      <c r="X10" s="83" t="str">
        <f t="shared" ref="X10:X39" si="0">(IF(OR(F10="",K10=""),"",TEXT((TEXT(K10,"0!:00")-TEXT(F10,"0!:00"))+(TEXT(T10,"0!:00")-TEXT(O10,"0!:00")),"[h]:mm")*1))</f>
        <v/>
      </c>
      <c r="Y10" s="83"/>
      <c r="Z10" s="83"/>
      <c r="AA10" s="83"/>
      <c r="AB10" s="73" t="str">
        <f>IFERROR(VLOOKUP(MATCH(X10,データ!$C$2:$C$50),データ!B:E,4,FALSE),"")</f>
        <v/>
      </c>
      <c r="AC10" s="73"/>
      <c r="AD10" s="73"/>
      <c r="AE10" s="73"/>
      <c r="AF10" s="69">
        <f t="shared" ref="AF10:AF39" si="1">IFERROR(IF($AR$5="有",AB10/10,0),0)</f>
        <v>0</v>
      </c>
      <c r="AG10" s="69"/>
      <c r="AH10" s="69"/>
      <c r="AI10" s="69"/>
      <c r="AJ10" s="69" t="str">
        <f t="shared" ref="AJ10:AJ39" si="2">IF(AB10="","",IF($AV$5="有",1500,0))</f>
        <v/>
      </c>
      <c r="AK10" s="69"/>
      <c r="AL10" s="69"/>
      <c r="AM10" s="69"/>
      <c r="AN10" s="69" t="str">
        <f t="shared" ref="AN10:AN39" si="3">IFERROR(AB10-AF10+AJ10,"")</f>
        <v/>
      </c>
      <c r="AO10" s="69"/>
      <c r="AP10" s="69"/>
      <c r="AQ10" s="69"/>
      <c r="AR10" s="59"/>
      <c r="AS10" s="59"/>
      <c r="AT10" s="59"/>
      <c r="AU10" s="59"/>
      <c r="AV10" s="60"/>
      <c r="AW10" s="61"/>
      <c r="AX10" s="61"/>
      <c r="AY10" s="62"/>
      <c r="BB10" s="55" t="s">
        <v>45</v>
      </c>
      <c r="BC10" s="48"/>
      <c r="BD10" s="48"/>
      <c r="BE10" s="48"/>
    </row>
    <row r="11" spans="2:59" ht="17.100000000000001" customHeight="1">
      <c r="B11" s="127"/>
      <c r="C11" s="128"/>
      <c r="D11" s="110"/>
      <c r="E11" s="110"/>
      <c r="F11" s="108"/>
      <c r="G11" s="84"/>
      <c r="H11" s="84"/>
      <c r="I11" s="84"/>
      <c r="J11" s="42" t="s">
        <v>5</v>
      </c>
      <c r="K11" s="84"/>
      <c r="L11" s="84"/>
      <c r="M11" s="84"/>
      <c r="N11" s="85"/>
      <c r="O11" s="108"/>
      <c r="P11" s="84"/>
      <c r="Q11" s="84"/>
      <c r="R11" s="84"/>
      <c r="S11" s="42" t="s">
        <v>5</v>
      </c>
      <c r="T11" s="84"/>
      <c r="U11" s="84"/>
      <c r="V11" s="84"/>
      <c r="W11" s="85"/>
      <c r="X11" s="83" t="str">
        <f t="shared" si="0"/>
        <v/>
      </c>
      <c r="Y11" s="83"/>
      <c r="Z11" s="83"/>
      <c r="AA11" s="83"/>
      <c r="AB11" s="73" t="str">
        <f>IFERROR(VLOOKUP(MATCH(X11,データ!$C$2:$C$50),データ!B:E,4,FALSE),"")</f>
        <v/>
      </c>
      <c r="AC11" s="73"/>
      <c r="AD11" s="73"/>
      <c r="AE11" s="73"/>
      <c r="AF11" s="69">
        <f t="shared" si="1"/>
        <v>0</v>
      </c>
      <c r="AG11" s="69"/>
      <c r="AH11" s="69"/>
      <c r="AI11" s="69"/>
      <c r="AJ11" s="69" t="str">
        <f t="shared" si="2"/>
        <v/>
      </c>
      <c r="AK11" s="69"/>
      <c r="AL11" s="69"/>
      <c r="AM11" s="69"/>
      <c r="AN11" s="69" t="str">
        <f t="shared" si="3"/>
        <v/>
      </c>
      <c r="AO11" s="69"/>
      <c r="AP11" s="69"/>
      <c r="AQ11" s="69"/>
      <c r="AR11" s="59"/>
      <c r="AS11" s="59"/>
      <c r="AT11" s="59"/>
      <c r="AU11" s="59"/>
      <c r="AV11" s="60"/>
      <c r="AW11" s="61"/>
      <c r="AX11" s="61"/>
      <c r="AY11" s="62"/>
      <c r="BB11" s="56" t="s">
        <v>46</v>
      </c>
      <c r="BC11" s="48"/>
      <c r="BD11" s="48"/>
      <c r="BE11" s="48"/>
    </row>
    <row r="12" spans="2:59" ht="17.100000000000001" customHeight="1">
      <c r="B12" s="127"/>
      <c r="C12" s="128"/>
      <c r="D12" s="110"/>
      <c r="E12" s="110"/>
      <c r="F12" s="108"/>
      <c r="G12" s="84"/>
      <c r="H12" s="84"/>
      <c r="I12" s="84"/>
      <c r="J12" s="42" t="s">
        <v>5</v>
      </c>
      <c r="K12" s="84"/>
      <c r="L12" s="84"/>
      <c r="M12" s="84"/>
      <c r="N12" s="85"/>
      <c r="O12" s="108"/>
      <c r="P12" s="84"/>
      <c r="Q12" s="84"/>
      <c r="R12" s="84"/>
      <c r="S12" s="42" t="s">
        <v>5</v>
      </c>
      <c r="T12" s="84"/>
      <c r="U12" s="84"/>
      <c r="V12" s="84"/>
      <c r="W12" s="85"/>
      <c r="X12" s="83" t="str">
        <f t="shared" si="0"/>
        <v/>
      </c>
      <c r="Y12" s="83"/>
      <c r="Z12" s="83"/>
      <c r="AA12" s="83"/>
      <c r="AB12" s="73" t="str">
        <f>IFERROR(VLOOKUP(MATCH(X12,データ!$C$2:$C$50),データ!B:E,4,FALSE),"")</f>
        <v/>
      </c>
      <c r="AC12" s="73"/>
      <c r="AD12" s="73"/>
      <c r="AE12" s="73"/>
      <c r="AF12" s="69">
        <f t="shared" si="1"/>
        <v>0</v>
      </c>
      <c r="AG12" s="69"/>
      <c r="AH12" s="69"/>
      <c r="AI12" s="69"/>
      <c r="AJ12" s="69" t="str">
        <f t="shared" si="2"/>
        <v/>
      </c>
      <c r="AK12" s="69"/>
      <c r="AL12" s="69"/>
      <c r="AM12" s="69"/>
      <c r="AN12" s="69" t="str">
        <f t="shared" si="3"/>
        <v/>
      </c>
      <c r="AO12" s="69"/>
      <c r="AP12" s="69"/>
      <c r="AQ12" s="69"/>
      <c r="AR12" s="59"/>
      <c r="AS12" s="59"/>
      <c r="AT12" s="59"/>
      <c r="AU12" s="59"/>
      <c r="AV12" s="60"/>
      <c r="AW12" s="61"/>
      <c r="AX12" s="61"/>
      <c r="AY12" s="62"/>
      <c r="BB12" s="55" t="s">
        <v>47</v>
      </c>
      <c r="BC12" s="48"/>
      <c r="BD12" s="48"/>
      <c r="BE12" s="48"/>
      <c r="BG12" s="46"/>
    </row>
    <row r="13" spans="2:59" ht="17.100000000000001" customHeight="1">
      <c r="B13" s="127"/>
      <c r="C13" s="128"/>
      <c r="D13" s="110"/>
      <c r="E13" s="110"/>
      <c r="F13" s="108"/>
      <c r="G13" s="84"/>
      <c r="H13" s="84"/>
      <c r="I13" s="84"/>
      <c r="J13" s="42" t="s">
        <v>5</v>
      </c>
      <c r="K13" s="84"/>
      <c r="L13" s="84"/>
      <c r="M13" s="84"/>
      <c r="N13" s="85"/>
      <c r="O13" s="108"/>
      <c r="P13" s="84"/>
      <c r="Q13" s="84"/>
      <c r="R13" s="84"/>
      <c r="S13" s="42" t="s">
        <v>5</v>
      </c>
      <c r="T13" s="84"/>
      <c r="U13" s="84"/>
      <c r="V13" s="84"/>
      <c r="W13" s="85"/>
      <c r="X13" s="83" t="str">
        <f t="shared" si="0"/>
        <v/>
      </c>
      <c r="Y13" s="83"/>
      <c r="Z13" s="83"/>
      <c r="AA13" s="83"/>
      <c r="AB13" s="73" t="str">
        <f>IFERROR(VLOOKUP(MATCH(X13,データ!$C$2:$C$50),データ!B:E,4,FALSE),"")</f>
        <v/>
      </c>
      <c r="AC13" s="73"/>
      <c r="AD13" s="73"/>
      <c r="AE13" s="73"/>
      <c r="AF13" s="69">
        <f t="shared" si="1"/>
        <v>0</v>
      </c>
      <c r="AG13" s="69"/>
      <c r="AH13" s="69"/>
      <c r="AI13" s="69"/>
      <c r="AJ13" s="69" t="str">
        <f t="shared" si="2"/>
        <v/>
      </c>
      <c r="AK13" s="69"/>
      <c r="AL13" s="69"/>
      <c r="AM13" s="69"/>
      <c r="AN13" s="69" t="str">
        <f t="shared" si="3"/>
        <v/>
      </c>
      <c r="AO13" s="69"/>
      <c r="AP13" s="69"/>
      <c r="AQ13" s="69"/>
      <c r="AR13" s="59"/>
      <c r="AS13" s="59"/>
      <c r="AT13" s="59"/>
      <c r="AU13" s="59"/>
      <c r="AV13" s="60"/>
      <c r="AW13" s="61"/>
      <c r="AX13" s="61"/>
      <c r="AY13" s="62"/>
      <c r="BB13" s="48"/>
      <c r="BC13" s="48"/>
      <c r="BD13" s="48"/>
      <c r="BE13" s="48"/>
      <c r="BG13" s="47"/>
    </row>
    <row r="14" spans="2:59" ht="17.100000000000001" customHeight="1">
      <c r="B14" s="127"/>
      <c r="C14" s="128"/>
      <c r="D14" s="110"/>
      <c r="E14" s="110"/>
      <c r="F14" s="108"/>
      <c r="G14" s="84"/>
      <c r="H14" s="84"/>
      <c r="I14" s="84"/>
      <c r="J14" s="42" t="s">
        <v>5</v>
      </c>
      <c r="K14" s="84"/>
      <c r="L14" s="84"/>
      <c r="M14" s="84"/>
      <c r="N14" s="85"/>
      <c r="O14" s="108"/>
      <c r="P14" s="84"/>
      <c r="Q14" s="84"/>
      <c r="R14" s="84"/>
      <c r="S14" s="42" t="s">
        <v>5</v>
      </c>
      <c r="T14" s="84"/>
      <c r="U14" s="84"/>
      <c r="V14" s="84"/>
      <c r="W14" s="85"/>
      <c r="X14" s="83" t="str">
        <f t="shared" si="0"/>
        <v/>
      </c>
      <c r="Y14" s="83"/>
      <c r="Z14" s="83"/>
      <c r="AA14" s="83"/>
      <c r="AB14" s="73" t="str">
        <f>IFERROR(VLOOKUP(MATCH(X14,データ!$C$2:$C$50),データ!B:E,4,FALSE),"")</f>
        <v/>
      </c>
      <c r="AC14" s="73"/>
      <c r="AD14" s="73"/>
      <c r="AE14" s="73"/>
      <c r="AF14" s="69">
        <f t="shared" si="1"/>
        <v>0</v>
      </c>
      <c r="AG14" s="69"/>
      <c r="AH14" s="69"/>
      <c r="AI14" s="69"/>
      <c r="AJ14" s="69" t="str">
        <f t="shared" si="2"/>
        <v/>
      </c>
      <c r="AK14" s="69"/>
      <c r="AL14" s="69"/>
      <c r="AM14" s="69"/>
      <c r="AN14" s="69" t="str">
        <f t="shared" si="3"/>
        <v/>
      </c>
      <c r="AO14" s="69"/>
      <c r="AP14" s="69"/>
      <c r="AQ14" s="69"/>
      <c r="AR14" s="59"/>
      <c r="AS14" s="59"/>
      <c r="AT14" s="59"/>
      <c r="AU14" s="59"/>
      <c r="AV14" s="60"/>
      <c r="AW14" s="61"/>
      <c r="AX14" s="61"/>
      <c r="AY14" s="62"/>
      <c r="BB14" s="48"/>
      <c r="BC14" s="48"/>
      <c r="BD14" s="48"/>
      <c r="BE14" s="48"/>
    </row>
    <row r="15" spans="2:59" ht="17.100000000000001" customHeight="1">
      <c r="B15" s="127"/>
      <c r="C15" s="128"/>
      <c r="D15" s="110"/>
      <c r="E15" s="110"/>
      <c r="F15" s="108"/>
      <c r="G15" s="84"/>
      <c r="H15" s="84"/>
      <c r="I15" s="84"/>
      <c r="J15" s="42" t="s">
        <v>5</v>
      </c>
      <c r="K15" s="84"/>
      <c r="L15" s="84"/>
      <c r="M15" s="84"/>
      <c r="N15" s="85"/>
      <c r="O15" s="108"/>
      <c r="P15" s="84"/>
      <c r="Q15" s="84"/>
      <c r="R15" s="84"/>
      <c r="S15" s="42" t="s">
        <v>5</v>
      </c>
      <c r="T15" s="84"/>
      <c r="U15" s="84"/>
      <c r="V15" s="84"/>
      <c r="W15" s="85"/>
      <c r="X15" s="83" t="str">
        <f t="shared" si="0"/>
        <v/>
      </c>
      <c r="Y15" s="83"/>
      <c r="Z15" s="83"/>
      <c r="AA15" s="83"/>
      <c r="AB15" s="73" t="str">
        <f>IFERROR(VLOOKUP(MATCH(X15,データ!$C$2:$C$50),データ!B:E,4,FALSE),"")</f>
        <v/>
      </c>
      <c r="AC15" s="73"/>
      <c r="AD15" s="73"/>
      <c r="AE15" s="73"/>
      <c r="AF15" s="69">
        <f t="shared" si="1"/>
        <v>0</v>
      </c>
      <c r="AG15" s="69"/>
      <c r="AH15" s="69"/>
      <c r="AI15" s="69"/>
      <c r="AJ15" s="69" t="str">
        <f t="shared" si="2"/>
        <v/>
      </c>
      <c r="AK15" s="69"/>
      <c r="AL15" s="69"/>
      <c r="AM15" s="69"/>
      <c r="AN15" s="69" t="str">
        <f t="shared" si="3"/>
        <v/>
      </c>
      <c r="AO15" s="69"/>
      <c r="AP15" s="69"/>
      <c r="AQ15" s="69"/>
      <c r="AR15" s="59"/>
      <c r="AS15" s="59"/>
      <c r="AT15" s="59"/>
      <c r="AU15" s="59"/>
      <c r="AV15" s="60"/>
      <c r="AW15" s="61"/>
      <c r="AX15" s="61"/>
      <c r="AY15" s="62"/>
      <c r="BB15" s="48"/>
      <c r="BC15" s="48"/>
      <c r="BD15" s="48"/>
      <c r="BE15" s="48"/>
    </row>
    <row r="16" spans="2:59" ht="17.100000000000001" customHeight="1">
      <c r="B16" s="127"/>
      <c r="C16" s="128"/>
      <c r="D16" s="110"/>
      <c r="E16" s="110"/>
      <c r="F16" s="108"/>
      <c r="G16" s="84"/>
      <c r="H16" s="84"/>
      <c r="I16" s="84"/>
      <c r="J16" s="42" t="s">
        <v>5</v>
      </c>
      <c r="K16" s="84"/>
      <c r="L16" s="84"/>
      <c r="M16" s="84"/>
      <c r="N16" s="85"/>
      <c r="O16" s="108"/>
      <c r="P16" s="84"/>
      <c r="Q16" s="84"/>
      <c r="R16" s="84"/>
      <c r="S16" s="42" t="s">
        <v>5</v>
      </c>
      <c r="T16" s="84"/>
      <c r="U16" s="84"/>
      <c r="V16" s="84"/>
      <c r="W16" s="85"/>
      <c r="X16" s="83" t="str">
        <f t="shared" si="0"/>
        <v/>
      </c>
      <c r="Y16" s="83"/>
      <c r="Z16" s="83"/>
      <c r="AA16" s="83"/>
      <c r="AB16" s="73" t="str">
        <f>IFERROR(VLOOKUP(MATCH(X16,データ!$C$2:$C$50),データ!B:E,4,FALSE),"")</f>
        <v/>
      </c>
      <c r="AC16" s="73"/>
      <c r="AD16" s="73"/>
      <c r="AE16" s="73"/>
      <c r="AF16" s="69">
        <f t="shared" si="1"/>
        <v>0</v>
      </c>
      <c r="AG16" s="69"/>
      <c r="AH16" s="69"/>
      <c r="AI16" s="69"/>
      <c r="AJ16" s="69" t="str">
        <f t="shared" si="2"/>
        <v/>
      </c>
      <c r="AK16" s="69"/>
      <c r="AL16" s="69"/>
      <c r="AM16" s="69"/>
      <c r="AN16" s="69" t="str">
        <f t="shared" si="3"/>
        <v/>
      </c>
      <c r="AO16" s="69"/>
      <c r="AP16" s="69"/>
      <c r="AQ16" s="69"/>
      <c r="AR16" s="59"/>
      <c r="AS16" s="59"/>
      <c r="AT16" s="59"/>
      <c r="AU16" s="59"/>
      <c r="AV16" s="60"/>
      <c r="AW16" s="61"/>
      <c r="AX16" s="61"/>
      <c r="AY16" s="62"/>
      <c r="BB16" s="48"/>
      <c r="BC16" s="48"/>
      <c r="BD16" s="48"/>
      <c r="BE16" s="48"/>
    </row>
    <row r="17" spans="2:57" ht="17.100000000000001" customHeight="1">
      <c r="B17" s="127"/>
      <c r="C17" s="128"/>
      <c r="D17" s="110"/>
      <c r="E17" s="110"/>
      <c r="F17" s="108"/>
      <c r="G17" s="84"/>
      <c r="H17" s="84"/>
      <c r="I17" s="84"/>
      <c r="J17" s="42" t="s">
        <v>5</v>
      </c>
      <c r="K17" s="84"/>
      <c r="L17" s="84"/>
      <c r="M17" s="84"/>
      <c r="N17" s="85"/>
      <c r="O17" s="108"/>
      <c r="P17" s="84"/>
      <c r="Q17" s="84"/>
      <c r="R17" s="84"/>
      <c r="S17" s="42" t="s">
        <v>5</v>
      </c>
      <c r="T17" s="84"/>
      <c r="U17" s="84"/>
      <c r="V17" s="84"/>
      <c r="W17" s="85"/>
      <c r="X17" s="83" t="str">
        <f t="shared" si="0"/>
        <v/>
      </c>
      <c r="Y17" s="83"/>
      <c r="Z17" s="83"/>
      <c r="AA17" s="83"/>
      <c r="AB17" s="73" t="str">
        <f>IFERROR(VLOOKUP(MATCH(X17,データ!$C$2:$C$50),データ!B:E,4,FALSE),"")</f>
        <v/>
      </c>
      <c r="AC17" s="73"/>
      <c r="AD17" s="73"/>
      <c r="AE17" s="73"/>
      <c r="AF17" s="69">
        <f t="shared" si="1"/>
        <v>0</v>
      </c>
      <c r="AG17" s="69"/>
      <c r="AH17" s="69"/>
      <c r="AI17" s="69"/>
      <c r="AJ17" s="69" t="str">
        <f t="shared" si="2"/>
        <v/>
      </c>
      <c r="AK17" s="69"/>
      <c r="AL17" s="69"/>
      <c r="AM17" s="69"/>
      <c r="AN17" s="69" t="str">
        <f t="shared" si="3"/>
        <v/>
      </c>
      <c r="AO17" s="69"/>
      <c r="AP17" s="69"/>
      <c r="AQ17" s="69"/>
      <c r="AR17" s="59"/>
      <c r="AS17" s="59"/>
      <c r="AT17" s="59"/>
      <c r="AU17" s="59"/>
      <c r="AV17" s="60"/>
      <c r="AW17" s="61"/>
      <c r="AX17" s="61"/>
      <c r="AY17" s="62"/>
      <c r="BB17" s="48"/>
      <c r="BC17" s="48"/>
      <c r="BD17" s="48"/>
      <c r="BE17" s="48"/>
    </row>
    <row r="18" spans="2:57" ht="17.100000000000001" customHeight="1">
      <c r="B18" s="109"/>
      <c r="C18" s="109"/>
      <c r="D18" s="110"/>
      <c r="E18" s="110"/>
      <c r="F18" s="108"/>
      <c r="G18" s="84"/>
      <c r="H18" s="84"/>
      <c r="I18" s="84"/>
      <c r="J18" s="42" t="s">
        <v>5</v>
      </c>
      <c r="K18" s="84"/>
      <c r="L18" s="84"/>
      <c r="M18" s="84"/>
      <c r="N18" s="85"/>
      <c r="O18" s="108"/>
      <c r="P18" s="84"/>
      <c r="Q18" s="84"/>
      <c r="R18" s="84"/>
      <c r="S18" s="42" t="s">
        <v>5</v>
      </c>
      <c r="T18" s="84"/>
      <c r="U18" s="84"/>
      <c r="V18" s="84"/>
      <c r="W18" s="85"/>
      <c r="X18" s="83" t="str">
        <f t="shared" si="0"/>
        <v/>
      </c>
      <c r="Y18" s="83"/>
      <c r="Z18" s="83"/>
      <c r="AA18" s="83"/>
      <c r="AB18" s="73" t="str">
        <f>IFERROR(VLOOKUP(MATCH(X18,データ!$C$2:$C$50),データ!B:E,4,FALSE),"")</f>
        <v/>
      </c>
      <c r="AC18" s="73"/>
      <c r="AD18" s="73"/>
      <c r="AE18" s="73"/>
      <c r="AF18" s="69">
        <f t="shared" si="1"/>
        <v>0</v>
      </c>
      <c r="AG18" s="69"/>
      <c r="AH18" s="69"/>
      <c r="AI18" s="69"/>
      <c r="AJ18" s="69" t="str">
        <f t="shared" si="2"/>
        <v/>
      </c>
      <c r="AK18" s="69"/>
      <c r="AL18" s="69"/>
      <c r="AM18" s="69"/>
      <c r="AN18" s="69" t="str">
        <f t="shared" si="3"/>
        <v/>
      </c>
      <c r="AO18" s="69"/>
      <c r="AP18" s="69"/>
      <c r="AQ18" s="69"/>
      <c r="AR18" s="59"/>
      <c r="AS18" s="59"/>
      <c r="AT18" s="59"/>
      <c r="AU18" s="59"/>
      <c r="AV18" s="60"/>
      <c r="AW18" s="61"/>
      <c r="AX18" s="61"/>
      <c r="AY18" s="62"/>
      <c r="BB18" s="48"/>
      <c r="BC18" s="48"/>
      <c r="BD18" s="48"/>
      <c r="BE18" s="48"/>
    </row>
    <row r="19" spans="2:57" ht="17.100000000000001" customHeight="1">
      <c r="B19" s="109"/>
      <c r="C19" s="109"/>
      <c r="D19" s="110"/>
      <c r="E19" s="110"/>
      <c r="F19" s="108"/>
      <c r="G19" s="84"/>
      <c r="H19" s="84"/>
      <c r="I19" s="84"/>
      <c r="J19" s="42" t="s">
        <v>5</v>
      </c>
      <c r="K19" s="84"/>
      <c r="L19" s="84"/>
      <c r="M19" s="84"/>
      <c r="N19" s="85"/>
      <c r="O19" s="108"/>
      <c r="P19" s="84"/>
      <c r="Q19" s="84"/>
      <c r="R19" s="84"/>
      <c r="S19" s="42" t="s">
        <v>5</v>
      </c>
      <c r="T19" s="84"/>
      <c r="U19" s="84"/>
      <c r="V19" s="84"/>
      <c r="W19" s="85"/>
      <c r="X19" s="83" t="str">
        <f t="shared" si="0"/>
        <v/>
      </c>
      <c r="Y19" s="83"/>
      <c r="Z19" s="83"/>
      <c r="AA19" s="83"/>
      <c r="AB19" s="73" t="str">
        <f>IFERROR(VLOOKUP(MATCH(X19,データ!$C$2:$C$50),データ!B:E,4,FALSE),"")</f>
        <v/>
      </c>
      <c r="AC19" s="73"/>
      <c r="AD19" s="73"/>
      <c r="AE19" s="73"/>
      <c r="AF19" s="69">
        <f t="shared" si="1"/>
        <v>0</v>
      </c>
      <c r="AG19" s="69"/>
      <c r="AH19" s="69"/>
      <c r="AI19" s="69"/>
      <c r="AJ19" s="69" t="str">
        <f t="shared" si="2"/>
        <v/>
      </c>
      <c r="AK19" s="69"/>
      <c r="AL19" s="69"/>
      <c r="AM19" s="69"/>
      <c r="AN19" s="69" t="str">
        <f t="shared" si="3"/>
        <v/>
      </c>
      <c r="AO19" s="69"/>
      <c r="AP19" s="69"/>
      <c r="AQ19" s="69"/>
      <c r="AR19" s="59"/>
      <c r="AS19" s="59"/>
      <c r="AT19" s="59"/>
      <c r="AU19" s="59"/>
      <c r="AV19" s="60"/>
      <c r="AW19" s="61"/>
      <c r="AX19" s="61"/>
      <c r="AY19" s="62"/>
      <c r="BB19" s="48"/>
      <c r="BC19" s="48"/>
      <c r="BD19" s="48"/>
      <c r="BE19" s="48"/>
    </row>
    <row r="20" spans="2:57" ht="17.100000000000001" customHeight="1">
      <c r="B20" s="109"/>
      <c r="C20" s="109"/>
      <c r="D20" s="110"/>
      <c r="E20" s="110"/>
      <c r="F20" s="108"/>
      <c r="G20" s="84"/>
      <c r="H20" s="84"/>
      <c r="I20" s="84"/>
      <c r="J20" s="42" t="s">
        <v>5</v>
      </c>
      <c r="K20" s="84"/>
      <c r="L20" s="84"/>
      <c r="M20" s="84"/>
      <c r="N20" s="85"/>
      <c r="O20" s="108"/>
      <c r="P20" s="84"/>
      <c r="Q20" s="84"/>
      <c r="R20" s="84"/>
      <c r="S20" s="42" t="s">
        <v>5</v>
      </c>
      <c r="T20" s="84"/>
      <c r="U20" s="84"/>
      <c r="V20" s="84"/>
      <c r="W20" s="85"/>
      <c r="X20" s="83" t="str">
        <f t="shared" si="0"/>
        <v/>
      </c>
      <c r="Y20" s="83"/>
      <c r="Z20" s="83"/>
      <c r="AA20" s="83"/>
      <c r="AB20" s="73" t="str">
        <f>IFERROR(VLOOKUP(MATCH(X20,データ!$C$2:$C$50),データ!B:E,4,FALSE),"")</f>
        <v/>
      </c>
      <c r="AC20" s="73"/>
      <c r="AD20" s="73"/>
      <c r="AE20" s="73"/>
      <c r="AF20" s="69">
        <f t="shared" si="1"/>
        <v>0</v>
      </c>
      <c r="AG20" s="69"/>
      <c r="AH20" s="69"/>
      <c r="AI20" s="69"/>
      <c r="AJ20" s="69" t="str">
        <f t="shared" si="2"/>
        <v/>
      </c>
      <c r="AK20" s="69"/>
      <c r="AL20" s="69"/>
      <c r="AM20" s="69"/>
      <c r="AN20" s="69" t="str">
        <f t="shared" si="3"/>
        <v/>
      </c>
      <c r="AO20" s="69"/>
      <c r="AP20" s="69"/>
      <c r="AQ20" s="69"/>
      <c r="AR20" s="59"/>
      <c r="AS20" s="59"/>
      <c r="AT20" s="59"/>
      <c r="AU20" s="59"/>
      <c r="AV20" s="60"/>
      <c r="AW20" s="61"/>
      <c r="AX20" s="61"/>
      <c r="AY20" s="62"/>
    </row>
    <row r="21" spans="2:57" ht="17.100000000000001" customHeight="1">
      <c r="B21" s="109"/>
      <c r="C21" s="109"/>
      <c r="D21" s="110"/>
      <c r="E21" s="110"/>
      <c r="F21" s="108"/>
      <c r="G21" s="84"/>
      <c r="H21" s="84"/>
      <c r="I21" s="84"/>
      <c r="J21" s="42" t="s">
        <v>5</v>
      </c>
      <c r="K21" s="84"/>
      <c r="L21" s="84"/>
      <c r="M21" s="84"/>
      <c r="N21" s="85"/>
      <c r="O21" s="108"/>
      <c r="P21" s="84"/>
      <c r="Q21" s="84"/>
      <c r="R21" s="84"/>
      <c r="S21" s="42" t="s">
        <v>5</v>
      </c>
      <c r="T21" s="84"/>
      <c r="U21" s="84"/>
      <c r="V21" s="84"/>
      <c r="W21" s="85"/>
      <c r="X21" s="83" t="str">
        <f t="shared" si="0"/>
        <v/>
      </c>
      <c r="Y21" s="83"/>
      <c r="Z21" s="83"/>
      <c r="AA21" s="83"/>
      <c r="AB21" s="73" t="str">
        <f>IFERROR(VLOOKUP(MATCH(X21,データ!$C$2:$C$50),データ!B:E,4,FALSE),"")</f>
        <v/>
      </c>
      <c r="AC21" s="73"/>
      <c r="AD21" s="73"/>
      <c r="AE21" s="73"/>
      <c r="AF21" s="69">
        <f t="shared" si="1"/>
        <v>0</v>
      </c>
      <c r="AG21" s="69"/>
      <c r="AH21" s="69"/>
      <c r="AI21" s="69"/>
      <c r="AJ21" s="69" t="str">
        <f t="shared" si="2"/>
        <v/>
      </c>
      <c r="AK21" s="69"/>
      <c r="AL21" s="69"/>
      <c r="AM21" s="69"/>
      <c r="AN21" s="69" t="str">
        <f t="shared" si="3"/>
        <v/>
      </c>
      <c r="AO21" s="69"/>
      <c r="AP21" s="69"/>
      <c r="AQ21" s="69"/>
      <c r="AR21" s="59"/>
      <c r="AS21" s="59"/>
      <c r="AT21" s="59"/>
      <c r="AU21" s="59"/>
      <c r="AV21" s="60"/>
      <c r="AW21" s="61"/>
      <c r="AX21" s="61"/>
      <c r="AY21" s="62"/>
    </row>
    <row r="22" spans="2:57" ht="17.100000000000001" customHeight="1">
      <c r="B22" s="109"/>
      <c r="C22" s="109"/>
      <c r="D22" s="110"/>
      <c r="E22" s="110"/>
      <c r="F22" s="108"/>
      <c r="G22" s="84"/>
      <c r="H22" s="84"/>
      <c r="I22" s="84"/>
      <c r="J22" s="42" t="s">
        <v>5</v>
      </c>
      <c r="K22" s="84"/>
      <c r="L22" s="84"/>
      <c r="M22" s="84"/>
      <c r="N22" s="85"/>
      <c r="O22" s="108"/>
      <c r="P22" s="84"/>
      <c r="Q22" s="84"/>
      <c r="R22" s="84"/>
      <c r="S22" s="42" t="s">
        <v>5</v>
      </c>
      <c r="T22" s="84"/>
      <c r="U22" s="84"/>
      <c r="V22" s="84"/>
      <c r="W22" s="85"/>
      <c r="X22" s="83" t="str">
        <f t="shared" si="0"/>
        <v/>
      </c>
      <c r="Y22" s="83"/>
      <c r="Z22" s="83"/>
      <c r="AA22" s="83"/>
      <c r="AB22" s="73" t="str">
        <f>IFERROR(VLOOKUP(MATCH(X22,データ!$C$2:$C$50),データ!B:E,4,FALSE),"")</f>
        <v/>
      </c>
      <c r="AC22" s="73"/>
      <c r="AD22" s="73"/>
      <c r="AE22" s="73"/>
      <c r="AF22" s="69">
        <f t="shared" si="1"/>
        <v>0</v>
      </c>
      <c r="AG22" s="69"/>
      <c r="AH22" s="69"/>
      <c r="AI22" s="69"/>
      <c r="AJ22" s="69" t="str">
        <f t="shared" si="2"/>
        <v/>
      </c>
      <c r="AK22" s="69"/>
      <c r="AL22" s="69"/>
      <c r="AM22" s="69"/>
      <c r="AN22" s="69" t="str">
        <f t="shared" si="3"/>
        <v/>
      </c>
      <c r="AO22" s="69"/>
      <c r="AP22" s="69"/>
      <c r="AQ22" s="69"/>
      <c r="AR22" s="59"/>
      <c r="AS22" s="59"/>
      <c r="AT22" s="59"/>
      <c r="AU22" s="59"/>
      <c r="AV22" s="60"/>
      <c r="AW22" s="61"/>
      <c r="AX22" s="61"/>
      <c r="AY22" s="62"/>
    </row>
    <row r="23" spans="2:57" ht="17.100000000000001" customHeight="1">
      <c r="B23" s="109"/>
      <c r="C23" s="109"/>
      <c r="D23" s="110"/>
      <c r="E23" s="110"/>
      <c r="F23" s="108"/>
      <c r="G23" s="84"/>
      <c r="H23" s="84"/>
      <c r="I23" s="84"/>
      <c r="J23" s="42" t="s">
        <v>5</v>
      </c>
      <c r="K23" s="84"/>
      <c r="L23" s="84"/>
      <c r="M23" s="84"/>
      <c r="N23" s="85"/>
      <c r="O23" s="108"/>
      <c r="P23" s="84"/>
      <c r="Q23" s="84"/>
      <c r="R23" s="84"/>
      <c r="S23" s="42" t="s">
        <v>5</v>
      </c>
      <c r="T23" s="84"/>
      <c r="U23" s="84"/>
      <c r="V23" s="84"/>
      <c r="W23" s="85"/>
      <c r="X23" s="83" t="str">
        <f t="shared" si="0"/>
        <v/>
      </c>
      <c r="Y23" s="83"/>
      <c r="Z23" s="83"/>
      <c r="AA23" s="83"/>
      <c r="AB23" s="73" t="str">
        <f>IFERROR(VLOOKUP(MATCH(X23,データ!$C$2:$C$50),データ!B:E,4,FALSE),"")</f>
        <v/>
      </c>
      <c r="AC23" s="73"/>
      <c r="AD23" s="73"/>
      <c r="AE23" s="73"/>
      <c r="AF23" s="69">
        <f t="shared" si="1"/>
        <v>0</v>
      </c>
      <c r="AG23" s="69"/>
      <c r="AH23" s="69"/>
      <c r="AI23" s="69"/>
      <c r="AJ23" s="69" t="str">
        <f t="shared" si="2"/>
        <v/>
      </c>
      <c r="AK23" s="69"/>
      <c r="AL23" s="69"/>
      <c r="AM23" s="69"/>
      <c r="AN23" s="69" t="str">
        <f t="shared" si="3"/>
        <v/>
      </c>
      <c r="AO23" s="69"/>
      <c r="AP23" s="69"/>
      <c r="AQ23" s="69"/>
      <c r="AR23" s="59"/>
      <c r="AS23" s="59"/>
      <c r="AT23" s="59"/>
      <c r="AU23" s="59"/>
      <c r="AV23" s="60"/>
      <c r="AW23" s="61"/>
      <c r="AX23" s="61"/>
      <c r="AY23" s="62"/>
    </row>
    <row r="24" spans="2:57" ht="17.100000000000001" customHeight="1">
      <c r="B24" s="109"/>
      <c r="C24" s="109"/>
      <c r="D24" s="110"/>
      <c r="E24" s="110"/>
      <c r="F24" s="108"/>
      <c r="G24" s="84"/>
      <c r="H24" s="84"/>
      <c r="I24" s="84"/>
      <c r="J24" s="42" t="s">
        <v>5</v>
      </c>
      <c r="K24" s="84"/>
      <c r="L24" s="84"/>
      <c r="M24" s="84"/>
      <c r="N24" s="85"/>
      <c r="O24" s="108"/>
      <c r="P24" s="84"/>
      <c r="Q24" s="84"/>
      <c r="R24" s="84"/>
      <c r="S24" s="42" t="s">
        <v>5</v>
      </c>
      <c r="T24" s="84"/>
      <c r="U24" s="84"/>
      <c r="V24" s="84"/>
      <c r="W24" s="85"/>
      <c r="X24" s="83" t="str">
        <f t="shared" si="0"/>
        <v/>
      </c>
      <c r="Y24" s="83"/>
      <c r="Z24" s="83"/>
      <c r="AA24" s="83"/>
      <c r="AB24" s="73" t="str">
        <f>IFERROR(VLOOKUP(MATCH(X24,データ!$C$2:$C$50),データ!B:E,4,FALSE),"")</f>
        <v/>
      </c>
      <c r="AC24" s="73"/>
      <c r="AD24" s="73"/>
      <c r="AE24" s="73"/>
      <c r="AF24" s="69">
        <f t="shared" si="1"/>
        <v>0</v>
      </c>
      <c r="AG24" s="69"/>
      <c r="AH24" s="69"/>
      <c r="AI24" s="69"/>
      <c r="AJ24" s="69" t="str">
        <f t="shared" si="2"/>
        <v/>
      </c>
      <c r="AK24" s="69"/>
      <c r="AL24" s="69"/>
      <c r="AM24" s="69"/>
      <c r="AN24" s="69" t="str">
        <f t="shared" si="3"/>
        <v/>
      </c>
      <c r="AO24" s="69"/>
      <c r="AP24" s="69"/>
      <c r="AQ24" s="69"/>
      <c r="AR24" s="59"/>
      <c r="AS24" s="59"/>
      <c r="AT24" s="59"/>
      <c r="AU24" s="59"/>
      <c r="AV24" s="60"/>
      <c r="AW24" s="61"/>
      <c r="AX24" s="61"/>
      <c r="AY24" s="62"/>
    </row>
    <row r="25" spans="2:57" ht="17.100000000000001" customHeight="1">
      <c r="B25" s="109"/>
      <c r="C25" s="109"/>
      <c r="D25" s="110"/>
      <c r="E25" s="110"/>
      <c r="F25" s="108"/>
      <c r="G25" s="84"/>
      <c r="H25" s="84"/>
      <c r="I25" s="84"/>
      <c r="J25" s="42" t="s">
        <v>5</v>
      </c>
      <c r="K25" s="84"/>
      <c r="L25" s="84"/>
      <c r="M25" s="84"/>
      <c r="N25" s="85"/>
      <c r="O25" s="108"/>
      <c r="P25" s="84"/>
      <c r="Q25" s="84"/>
      <c r="R25" s="84"/>
      <c r="S25" s="42" t="s">
        <v>5</v>
      </c>
      <c r="T25" s="84"/>
      <c r="U25" s="84"/>
      <c r="V25" s="84"/>
      <c r="W25" s="85"/>
      <c r="X25" s="83" t="str">
        <f t="shared" si="0"/>
        <v/>
      </c>
      <c r="Y25" s="83"/>
      <c r="Z25" s="83"/>
      <c r="AA25" s="83"/>
      <c r="AB25" s="73" t="str">
        <f>IFERROR(VLOOKUP(MATCH(X25,データ!$C$2:$C$50),データ!B:E,4,FALSE),"")</f>
        <v/>
      </c>
      <c r="AC25" s="73"/>
      <c r="AD25" s="73"/>
      <c r="AE25" s="73"/>
      <c r="AF25" s="69">
        <f t="shared" si="1"/>
        <v>0</v>
      </c>
      <c r="AG25" s="69"/>
      <c r="AH25" s="69"/>
      <c r="AI25" s="69"/>
      <c r="AJ25" s="69" t="str">
        <f t="shared" si="2"/>
        <v/>
      </c>
      <c r="AK25" s="69"/>
      <c r="AL25" s="69"/>
      <c r="AM25" s="69"/>
      <c r="AN25" s="69" t="str">
        <f t="shared" si="3"/>
        <v/>
      </c>
      <c r="AO25" s="69"/>
      <c r="AP25" s="69"/>
      <c r="AQ25" s="69"/>
      <c r="AR25" s="59"/>
      <c r="AS25" s="59"/>
      <c r="AT25" s="59"/>
      <c r="AU25" s="59"/>
      <c r="AV25" s="60"/>
      <c r="AW25" s="61"/>
      <c r="AX25" s="61"/>
      <c r="AY25" s="62"/>
    </row>
    <row r="26" spans="2:57" ht="17.100000000000001" customHeight="1">
      <c r="B26" s="109"/>
      <c r="C26" s="109"/>
      <c r="D26" s="110"/>
      <c r="E26" s="110"/>
      <c r="F26" s="108"/>
      <c r="G26" s="84"/>
      <c r="H26" s="84"/>
      <c r="I26" s="84"/>
      <c r="J26" s="42" t="s">
        <v>5</v>
      </c>
      <c r="K26" s="84"/>
      <c r="L26" s="84"/>
      <c r="M26" s="84"/>
      <c r="N26" s="85"/>
      <c r="O26" s="108"/>
      <c r="P26" s="84"/>
      <c r="Q26" s="84"/>
      <c r="R26" s="84"/>
      <c r="S26" s="42" t="s">
        <v>5</v>
      </c>
      <c r="T26" s="84"/>
      <c r="U26" s="84"/>
      <c r="V26" s="84"/>
      <c r="W26" s="85"/>
      <c r="X26" s="83" t="str">
        <f t="shared" si="0"/>
        <v/>
      </c>
      <c r="Y26" s="83"/>
      <c r="Z26" s="83"/>
      <c r="AA26" s="83"/>
      <c r="AB26" s="73" t="str">
        <f>IFERROR(VLOOKUP(MATCH(X26,データ!$C$2:$C$50),データ!B:E,4,FALSE),"")</f>
        <v/>
      </c>
      <c r="AC26" s="73"/>
      <c r="AD26" s="73"/>
      <c r="AE26" s="73"/>
      <c r="AF26" s="69">
        <f t="shared" si="1"/>
        <v>0</v>
      </c>
      <c r="AG26" s="69"/>
      <c r="AH26" s="69"/>
      <c r="AI26" s="69"/>
      <c r="AJ26" s="69" t="str">
        <f t="shared" si="2"/>
        <v/>
      </c>
      <c r="AK26" s="69"/>
      <c r="AL26" s="69"/>
      <c r="AM26" s="69"/>
      <c r="AN26" s="69" t="str">
        <f t="shared" si="3"/>
        <v/>
      </c>
      <c r="AO26" s="69"/>
      <c r="AP26" s="69"/>
      <c r="AQ26" s="69"/>
      <c r="AR26" s="59"/>
      <c r="AS26" s="59"/>
      <c r="AT26" s="59"/>
      <c r="AU26" s="59"/>
      <c r="AV26" s="60"/>
      <c r="AW26" s="61"/>
      <c r="AX26" s="61"/>
      <c r="AY26" s="62"/>
    </row>
    <row r="27" spans="2:57" ht="17.100000000000001" customHeight="1">
      <c r="B27" s="109"/>
      <c r="C27" s="109"/>
      <c r="D27" s="110"/>
      <c r="E27" s="110"/>
      <c r="F27" s="108"/>
      <c r="G27" s="84"/>
      <c r="H27" s="84"/>
      <c r="I27" s="84"/>
      <c r="J27" s="42" t="s">
        <v>5</v>
      </c>
      <c r="K27" s="84"/>
      <c r="L27" s="84"/>
      <c r="M27" s="84"/>
      <c r="N27" s="85"/>
      <c r="O27" s="108"/>
      <c r="P27" s="84"/>
      <c r="Q27" s="84"/>
      <c r="R27" s="84"/>
      <c r="S27" s="42" t="s">
        <v>5</v>
      </c>
      <c r="T27" s="84"/>
      <c r="U27" s="84"/>
      <c r="V27" s="84"/>
      <c r="W27" s="85"/>
      <c r="X27" s="83" t="str">
        <f t="shared" si="0"/>
        <v/>
      </c>
      <c r="Y27" s="83"/>
      <c r="Z27" s="83"/>
      <c r="AA27" s="83"/>
      <c r="AB27" s="73" t="str">
        <f>IFERROR(VLOOKUP(MATCH(X27,データ!$C$2:$C$50),データ!B:E,4,FALSE),"")</f>
        <v/>
      </c>
      <c r="AC27" s="73"/>
      <c r="AD27" s="73"/>
      <c r="AE27" s="73"/>
      <c r="AF27" s="69">
        <f t="shared" si="1"/>
        <v>0</v>
      </c>
      <c r="AG27" s="69"/>
      <c r="AH27" s="69"/>
      <c r="AI27" s="69"/>
      <c r="AJ27" s="69" t="str">
        <f t="shared" si="2"/>
        <v/>
      </c>
      <c r="AK27" s="69"/>
      <c r="AL27" s="69"/>
      <c r="AM27" s="69"/>
      <c r="AN27" s="69" t="str">
        <f t="shared" si="3"/>
        <v/>
      </c>
      <c r="AO27" s="69"/>
      <c r="AP27" s="69"/>
      <c r="AQ27" s="69"/>
      <c r="AR27" s="59"/>
      <c r="AS27" s="59"/>
      <c r="AT27" s="59"/>
      <c r="AU27" s="59"/>
      <c r="AV27" s="60"/>
      <c r="AW27" s="61"/>
      <c r="AX27" s="61"/>
      <c r="AY27" s="62"/>
    </row>
    <row r="28" spans="2:57" ht="17.100000000000001" customHeight="1">
      <c r="B28" s="109"/>
      <c r="C28" s="109"/>
      <c r="D28" s="110"/>
      <c r="E28" s="110"/>
      <c r="F28" s="108"/>
      <c r="G28" s="84"/>
      <c r="H28" s="84"/>
      <c r="I28" s="84"/>
      <c r="J28" s="42" t="s">
        <v>5</v>
      </c>
      <c r="K28" s="84"/>
      <c r="L28" s="84"/>
      <c r="M28" s="84"/>
      <c r="N28" s="85"/>
      <c r="O28" s="108"/>
      <c r="P28" s="84"/>
      <c r="Q28" s="84"/>
      <c r="R28" s="84"/>
      <c r="S28" s="42" t="s">
        <v>5</v>
      </c>
      <c r="T28" s="84"/>
      <c r="U28" s="84"/>
      <c r="V28" s="84"/>
      <c r="W28" s="85"/>
      <c r="X28" s="83" t="str">
        <f t="shared" si="0"/>
        <v/>
      </c>
      <c r="Y28" s="83"/>
      <c r="Z28" s="83"/>
      <c r="AA28" s="83"/>
      <c r="AB28" s="73" t="str">
        <f>IFERROR(VLOOKUP(MATCH(X28,データ!$C$2:$C$50),データ!B:E,4,FALSE),"")</f>
        <v/>
      </c>
      <c r="AC28" s="73"/>
      <c r="AD28" s="73"/>
      <c r="AE28" s="73"/>
      <c r="AF28" s="69">
        <f t="shared" si="1"/>
        <v>0</v>
      </c>
      <c r="AG28" s="69"/>
      <c r="AH28" s="69"/>
      <c r="AI28" s="69"/>
      <c r="AJ28" s="69" t="str">
        <f t="shared" si="2"/>
        <v/>
      </c>
      <c r="AK28" s="69"/>
      <c r="AL28" s="69"/>
      <c r="AM28" s="69"/>
      <c r="AN28" s="69" t="str">
        <f t="shared" si="3"/>
        <v/>
      </c>
      <c r="AO28" s="69"/>
      <c r="AP28" s="69"/>
      <c r="AQ28" s="69"/>
      <c r="AR28" s="59"/>
      <c r="AS28" s="59"/>
      <c r="AT28" s="59"/>
      <c r="AU28" s="59"/>
      <c r="AV28" s="60"/>
      <c r="AW28" s="61"/>
      <c r="AX28" s="61"/>
      <c r="AY28" s="62"/>
    </row>
    <row r="29" spans="2:57" ht="17.100000000000001" customHeight="1">
      <c r="B29" s="109"/>
      <c r="C29" s="109"/>
      <c r="D29" s="110"/>
      <c r="E29" s="110"/>
      <c r="F29" s="108"/>
      <c r="G29" s="84"/>
      <c r="H29" s="84"/>
      <c r="I29" s="84"/>
      <c r="J29" s="42" t="s">
        <v>5</v>
      </c>
      <c r="K29" s="84"/>
      <c r="L29" s="84"/>
      <c r="M29" s="84"/>
      <c r="N29" s="85"/>
      <c r="O29" s="108"/>
      <c r="P29" s="84"/>
      <c r="Q29" s="84"/>
      <c r="R29" s="84"/>
      <c r="S29" s="42" t="s">
        <v>5</v>
      </c>
      <c r="T29" s="84"/>
      <c r="U29" s="84"/>
      <c r="V29" s="84"/>
      <c r="W29" s="85"/>
      <c r="X29" s="83" t="str">
        <f t="shared" si="0"/>
        <v/>
      </c>
      <c r="Y29" s="83"/>
      <c r="Z29" s="83"/>
      <c r="AA29" s="83"/>
      <c r="AB29" s="73" t="str">
        <f>IFERROR(VLOOKUP(MATCH(X29,データ!$C$2:$C$50),データ!B:E,4,FALSE),"")</f>
        <v/>
      </c>
      <c r="AC29" s="73"/>
      <c r="AD29" s="73"/>
      <c r="AE29" s="73"/>
      <c r="AF29" s="69">
        <f t="shared" si="1"/>
        <v>0</v>
      </c>
      <c r="AG29" s="69"/>
      <c r="AH29" s="69"/>
      <c r="AI29" s="69"/>
      <c r="AJ29" s="69" t="str">
        <f t="shared" si="2"/>
        <v/>
      </c>
      <c r="AK29" s="69"/>
      <c r="AL29" s="69"/>
      <c r="AM29" s="69"/>
      <c r="AN29" s="69" t="str">
        <f t="shared" si="3"/>
        <v/>
      </c>
      <c r="AO29" s="69"/>
      <c r="AP29" s="69"/>
      <c r="AQ29" s="69"/>
      <c r="AR29" s="59"/>
      <c r="AS29" s="59"/>
      <c r="AT29" s="59"/>
      <c r="AU29" s="59"/>
      <c r="AV29" s="60"/>
      <c r="AW29" s="61"/>
      <c r="AX29" s="61"/>
      <c r="AY29" s="62"/>
    </row>
    <row r="30" spans="2:57" ht="17.100000000000001" customHeight="1">
      <c r="B30" s="109"/>
      <c r="C30" s="109"/>
      <c r="D30" s="110"/>
      <c r="E30" s="110"/>
      <c r="F30" s="108"/>
      <c r="G30" s="84"/>
      <c r="H30" s="84"/>
      <c r="I30" s="84"/>
      <c r="J30" s="42" t="s">
        <v>5</v>
      </c>
      <c r="K30" s="84"/>
      <c r="L30" s="84"/>
      <c r="M30" s="84"/>
      <c r="N30" s="85"/>
      <c r="O30" s="108"/>
      <c r="P30" s="84"/>
      <c r="Q30" s="84"/>
      <c r="R30" s="84"/>
      <c r="S30" s="42" t="s">
        <v>5</v>
      </c>
      <c r="T30" s="84"/>
      <c r="U30" s="84"/>
      <c r="V30" s="84"/>
      <c r="W30" s="85"/>
      <c r="X30" s="83" t="str">
        <f t="shared" si="0"/>
        <v/>
      </c>
      <c r="Y30" s="83"/>
      <c r="Z30" s="83"/>
      <c r="AA30" s="83"/>
      <c r="AB30" s="73" t="str">
        <f>IFERROR(VLOOKUP(MATCH(X30,データ!$C$2:$C$50),データ!B:E,4,FALSE),"")</f>
        <v/>
      </c>
      <c r="AC30" s="73"/>
      <c r="AD30" s="73"/>
      <c r="AE30" s="73"/>
      <c r="AF30" s="69">
        <f t="shared" si="1"/>
        <v>0</v>
      </c>
      <c r="AG30" s="69"/>
      <c r="AH30" s="69"/>
      <c r="AI30" s="69"/>
      <c r="AJ30" s="69" t="str">
        <f t="shared" si="2"/>
        <v/>
      </c>
      <c r="AK30" s="69"/>
      <c r="AL30" s="69"/>
      <c r="AM30" s="69"/>
      <c r="AN30" s="69" t="str">
        <f t="shared" si="3"/>
        <v/>
      </c>
      <c r="AO30" s="69"/>
      <c r="AP30" s="69"/>
      <c r="AQ30" s="69"/>
      <c r="AR30" s="59"/>
      <c r="AS30" s="59"/>
      <c r="AT30" s="59"/>
      <c r="AU30" s="59"/>
      <c r="AV30" s="60"/>
      <c r="AW30" s="61"/>
      <c r="AX30" s="61"/>
      <c r="AY30" s="62"/>
    </row>
    <row r="31" spans="2:57" ht="17.100000000000001" customHeight="1">
      <c r="B31" s="109"/>
      <c r="C31" s="109"/>
      <c r="D31" s="110"/>
      <c r="E31" s="110"/>
      <c r="F31" s="108"/>
      <c r="G31" s="84"/>
      <c r="H31" s="84"/>
      <c r="I31" s="84"/>
      <c r="J31" s="42" t="s">
        <v>5</v>
      </c>
      <c r="K31" s="84"/>
      <c r="L31" s="84"/>
      <c r="M31" s="84"/>
      <c r="N31" s="85"/>
      <c r="O31" s="108"/>
      <c r="P31" s="84"/>
      <c r="Q31" s="84"/>
      <c r="R31" s="84"/>
      <c r="S31" s="42" t="s">
        <v>5</v>
      </c>
      <c r="T31" s="84"/>
      <c r="U31" s="84"/>
      <c r="V31" s="84"/>
      <c r="W31" s="85"/>
      <c r="X31" s="83" t="str">
        <f t="shared" si="0"/>
        <v/>
      </c>
      <c r="Y31" s="83"/>
      <c r="Z31" s="83"/>
      <c r="AA31" s="83"/>
      <c r="AB31" s="73" t="str">
        <f>IFERROR(VLOOKUP(MATCH(X31,データ!$C$2:$C$50),データ!B:E,4,FALSE),"")</f>
        <v/>
      </c>
      <c r="AC31" s="73"/>
      <c r="AD31" s="73"/>
      <c r="AE31" s="73"/>
      <c r="AF31" s="69">
        <f t="shared" si="1"/>
        <v>0</v>
      </c>
      <c r="AG31" s="69"/>
      <c r="AH31" s="69"/>
      <c r="AI31" s="69"/>
      <c r="AJ31" s="69" t="str">
        <f t="shared" si="2"/>
        <v/>
      </c>
      <c r="AK31" s="69"/>
      <c r="AL31" s="69"/>
      <c r="AM31" s="69"/>
      <c r="AN31" s="69" t="str">
        <f t="shared" si="3"/>
        <v/>
      </c>
      <c r="AO31" s="69"/>
      <c r="AP31" s="69"/>
      <c r="AQ31" s="69"/>
      <c r="AR31" s="59"/>
      <c r="AS31" s="59"/>
      <c r="AT31" s="59"/>
      <c r="AU31" s="59"/>
      <c r="AV31" s="60"/>
      <c r="AW31" s="61"/>
      <c r="AX31" s="61"/>
      <c r="AY31" s="62"/>
    </row>
    <row r="32" spans="2:57" ht="17.100000000000001" customHeight="1">
      <c r="B32" s="109"/>
      <c r="C32" s="109"/>
      <c r="D32" s="110"/>
      <c r="E32" s="110"/>
      <c r="F32" s="108"/>
      <c r="G32" s="84"/>
      <c r="H32" s="84"/>
      <c r="I32" s="84"/>
      <c r="J32" s="42" t="s">
        <v>5</v>
      </c>
      <c r="K32" s="84"/>
      <c r="L32" s="84"/>
      <c r="M32" s="84"/>
      <c r="N32" s="85"/>
      <c r="O32" s="108"/>
      <c r="P32" s="84"/>
      <c r="Q32" s="84"/>
      <c r="R32" s="84"/>
      <c r="S32" s="42" t="s">
        <v>5</v>
      </c>
      <c r="T32" s="84"/>
      <c r="U32" s="84"/>
      <c r="V32" s="84"/>
      <c r="W32" s="85"/>
      <c r="X32" s="83" t="str">
        <f t="shared" si="0"/>
        <v/>
      </c>
      <c r="Y32" s="83"/>
      <c r="Z32" s="83"/>
      <c r="AA32" s="83"/>
      <c r="AB32" s="73" t="str">
        <f>IFERROR(VLOOKUP(MATCH(X32,データ!$C$2:$C$50),データ!B:E,4,FALSE),"")</f>
        <v/>
      </c>
      <c r="AC32" s="73"/>
      <c r="AD32" s="73"/>
      <c r="AE32" s="73"/>
      <c r="AF32" s="69">
        <f t="shared" si="1"/>
        <v>0</v>
      </c>
      <c r="AG32" s="69"/>
      <c r="AH32" s="69"/>
      <c r="AI32" s="69"/>
      <c r="AJ32" s="69" t="str">
        <f t="shared" si="2"/>
        <v/>
      </c>
      <c r="AK32" s="69"/>
      <c r="AL32" s="69"/>
      <c r="AM32" s="69"/>
      <c r="AN32" s="69" t="str">
        <f t="shared" si="3"/>
        <v/>
      </c>
      <c r="AO32" s="69"/>
      <c r="AP32" s="69"/>
      <c r="AQ32" s="69"/>
      <c r="AR32" s="59"/>
      <c r="AS32" s="59"/>
      <c r="AT32" s="59"/>
      <c r="AU32" s="59"/>
      <c r="AV32" s="60"/>
      <c r="AW32" s="61"/>
      <c r="AX32" s="61"/>
      <c r="AY32" s="62"/>
    </row>
    <row r="33" spans="2:51" ht="17.100000000000001" customHeight="1">
      <c r="B33" s="109"/>
      <c r="C33" s="109"/>
      <c r="D33" s="110"/>
      <c r="E33" s="110"/>
      <c r="F33" s="108"/>
      <c r="G33" s="84"/>
      <c r="H33" s="84"/>
      <c r="I33" s="84"/>
      <c r="J33" s="42" t="s">
        <v>5</v>
      </c>
      <c r="K33" s="84"/>
      <c r="L33" s="84"/>
      <c r="M33" s="84"/>
      <c r="N33" s="85"/>
      <c r="O33" s="108"/>
      <c r="P33" s="84"/>
      <c r="Q33" s="84"/>
      <c r="R33" s="84"/>
      <c r="S33" s="42" t="s">
        <v>5</v>
      </c>
      <c r="T33" s="84"/>
      <c r="U33" s="84"/>
      <c r="V33" s="84"/>
      <c r="W33" s="85"/>
      <c r="X33" s="83" t="str">
        <f t="shared" si="0"/>
        <v/>
      </c>
      <c r="Y33" s="83"/>
      <c r="Z33" s="83"/>
      <c r="AA33" s="83"/>
      <c r="AB33" s="73" t="str">
        <f>IFERROR(VLOOKUP(MATCH(X33,データ!$C$2:$C$50),データ!B:E,4,FALSE),"")</f>
        <v/>
      </c>
      <c r="AC33" s="73"/>
      <c r="AD33" s="73"/>
      <c r="AE33" s="73"/>
      <c r="AF33" s="69">
        <f t="shared" si="1"/>
        <v>0</v>
      </c>
      <c r="AG33" s="69"/>
      <c r="AH33" s="69"/>
      <c r="AI33" s="69"/>
      <c r="AJ33" s="69" t="str">
        <f t="shared" si="2"/>
        <v/>
      </c>
      <c r="AK33" s="69"/>
      <c r="AL33" s="69"/>
      <c r="AM33" s="69"/>
      <c r="AN33" s="69" t="str">
        <f t="shared" si="3"/>
        <v/>
      </c>
      <c r="AO33" s="69"/>
      <c r="AP33" s="69"/>
      <c r="AQ33" s="69"/>
      <c r="AR33" s="59"/>
      <c r="AS33" s="59"/>
      <c r="AT33" s="59"/>
      <c r="AU33" s="59"/>
      <c r="AV33" s="60"/>
      <c r="AW33" s="61"/>
      <c r="AX33" s="61"/>
      <c r="AY33" s="62"/>
    </row>
    <row r="34" spans="2:51" ht="17.100000000000001" customHeight="1">
      <c r="B34" s="109"/>
      <c r="C34" s="109"/>
      <c r="D34" s="110"/>
      <c r="E34" s="110"/>
      <c r="F34" s="108"/>
      <c r="G34" s="84"/>
      <c r="H34" s="84"/>
      <c r="I34" s="84"/>
      <c r="J34" s="42" t="s">
        <v>5</v>
      </c>
      <c r="K34" s="84"/>
      <c r="L34" s="84"/>
      <c r="M34" s="84"/>
      <c r="N34" s="85"/>
      <c r="O34" s="108"/>
      <c r="P34" s="84"/>
      <c r="Q34" s="84"/>
      <c r="R34" s="84"/>
      <c r="S34" s="42" t="s">
        <v>5</v>
      </c>
      <c r="T34" s="84"/>
      <c r="U34" s="84"/>
      <c r="V34" s="84"/>
      <c r="W34" s="85"/>
      <c r="X34" s="83" t="str">
        <f t="shared" si="0"/>
        <v/>
      </c>
      <c r="Y34" s="83"/>
      <c r="Z34" s="83"/>
      <c r="AA34" s="83"/>
      <c r="AB34" s="73" t="str">
        <f>IFERROR(VLOOKUP(MATCH(X34,データ!$C$2:$C$50),データ!B:E,4,FALSE),"")</f>
        <v/>
      </c>
      <c r="AC34" s="73"/>
      <c r="AD34" s="73"/>
      <c r="AE34" s="73"/>
      <c r="AF34" s="69">
        <f t="shared" si="1"/>
        <v>0</v>
      </c>
      <c r="AG34" s="69"/>
      <c r="AH34" s="69"/>
      <c r="AI34" s="69"/>
      <c r="AJ34" s="69" t="str">
        <f t="shared" si="2"/>
        <v/>
      </c>
      <c r="AK34" s="69"/>
      <c r="AL34" s="69"/>
      <c r="AM34" s="69"/>
      <c r="AN34" s="69" t="str">
        <f t="shared" si="3"/>
        <v/>
      </c>
      <c r="AO34" s="69"/>
      <c r="AP34" s="69"/>
      <c r="AQ34" s="69"/>
      <c r="AR34" s="59"/>
      <c r="AS34" s="59"/>
      <c r="AT34" s="59"/>
      <c r="AU34" s="59"/>
      <c r="AV34" s="60"/>
      <c r="AW34" s="61"/>
      <c r="AX34" s="61"/>
      <c r="AY34" s="62"/>
    </row>
    <row r="35" spans="2:51" ht="17.100000000000001" customHeight="1">
      <c r="B35" s="109"/>
      <c r="C35" s="109"/>
      <c r="D35" s="110"/>
      <c r="E35" s="110"/>
      <c r="F35" s="108"/>
      <c r="G35" s="84"/>
      <c r="H35" s="84"/>
      <c r="I35" s="84"/>
      <c r="J35" s="42" t="s">
        <v>5</v>
      </c>
      <c r="K35" s="84"/>
      <c r="L35" s="84"/>
      <c r="M35" s="84"/>
      <c r="N35" s="85"/>
      <c r="O35" s="108"/>
      <c r="P35" s="84"/>
      <c r="Q35" s="84"/>
      <c r="R35" s="84"/>
      <c r="S35" s="42" t="s">
        <v>5</v>
      </c>
      <c r="T35" s="84"/>
      <c r="U35" s="84"/>
      <c r="V35" s="84"/>
      <c r="W35" s="85"/>
      <c r="X35" s="83" t="str">
        <f t="shared" si="0"/>
        <v/>
      </c>
      <c r="Y35" s="83"/>
      <c r="Z35" s="83"/>
      <c r="AA35" s="83"/>
      <c r="AB35" s="73" t="str">
        <f>IFERROR(VLOOKUP(MATCH(X35,データ!$C$2:$C$50),データ!B:E,4,FALSE),"")</f>
        <v/>
      </c>
      <c r="AC35" s="73"/>
      <c r="AD35" s="73"/>
      <c r="AE35" s="73"/>
      <c r="AF35" s="69">
        <f t="shared" si="1"/>
        <v>0</v>
      </c>
      <c r="AG35" s="69"/>
      <c r="AH35" s="69"/>
      <c r="AI35" s="69"/>
      <c r="AJ35" s="69" t="str">
        <f t="shared" si="2"/>
        <v/>
      </c>
      <c r="AK35" s="69"/>
      <c r="AL35" s="69"/>
      <c r="AM35" s="69"/>
      <c r="AN35" s="69" t="str">
        <f t="shared" si="3"/>
        <v/>
      </c>
      <c r="AO35" s="69"/>
      <c r="AP35" s="69"/>
      <c r="AQ35" s="69"/>
      <c r="AR35" s="59"/>
      <c r="AS35" s="59"/>
      <c r="AT35" s="59"/>
      <c r="AU35" s="59"/>
      <c r="AV35" s="60"/>
      <c r="AW35" s="61"/>
      <c r="AX35" s="61"/>
      <c r="AY35" s="62"/>
    </row>
    <row r="36" spans="2:51" ht="17.100000000000001" customHeight="1">
      <c r="B36" s="109"/>
      <c r="C36" s="109"/>
      <c r="D36" s="110"/>
      <c r="E36" s="110"/>
      <c r="F36" s="108"/>
      <c r="G36" s="84"/>
      <c r="H36" s="84"/>
      <c r="I36" s="84"/>
      <c r="J36" s="42" t="s">
        <v>5</v>
      </c>
      <c r="K36" s="84"/>
      <c r="L36" s="84"/>
      <c r="M36" s="84"/>
      <c r="N36" s="85"/>
      <c r="O36" s="108"/>
      <c r="P36" s="84"/>
      <c r="Q36" s="84"/>
      <c r="R36" s="84"/>
      <c r="S36" s="42" t="s">
        <v>5</v>
      </c>
      <c r="T36" s="84"/>
      <c r="U36" s="84"/>
      <c r="V36" s="84"/>
      <c r="W36" s="85"/>
      <c r="X36" s="83" t="str">
        <f t="shared" si="0"/>
        <v/>
      </c>
      <c r="Y36" s="83"/>
      <c r="Z36" s="83"/>
      <c r="AA36" s="83"/>
      <c r="AB36" s="73" t="str">
        <f>IFERROR(VLOOKUP(MATCH(X36,データ!$C$2:$C$50),データ!B:E,4,FALSE),"")</f>
        <v/>
      </c>
      <c r="AC36" s="73"/>
      <c r="AD36" s="73"/>
      <c r="AE36" s="73"/>
      <c r="AF36" s="69">
        <f t="shared" si="1"/>
        <v>0</v>
      </c>
      <c r="AG36" s="69"/>
      <c r="AH36" s="69"/>
      <c r="AI36" s="69"/>
      <c r="AJ36" s="69" t="str">
        <f t="shared" si="2"/>
        <v/>
      </c>
      <c r="AK36" s="69"/>
      <c r="AL36" s="69"/>
      <c r="AM36" s="69"/>
      <c r="AN36" s="69" t="str">
        <f t="shared" si="3"/>
        <v/>
      </c>
      <c r="AO36" s="69"/>
      <c r="AP36" s="69"/>
      <c r="AQ36" s="69"/>
      <c r="AR36" s="59"/>
      <c r="AS36" s="59"/>
      <c r="AT36" s="59"/>
      <c r="AU36" s="59"/>
      <c r="AV36" s="60"/>
      <c r="AW36" s="61"/>
      <c r="AX36" s="61"/>
      <c r="AY36" s="62"/>
    </row>
    <row r="37" spans="2:51" ht="17.100000000000001" customHeight="1">
      <c r="B37" s="109"/>
      <c r="C37" s="109"/>
      <c r="D37" s="110"/>
      <c r="E37" s="110"/>
      <c r="F37" s="108"/>
      <c r="G37" s="84"/>
      <c r="H37" s="84"/>
      <c r="I37" s="84"/>
      <c r="J37" s="42" t="s">
        <v>5</v>
      </c>
      <c r="K37" s="84"/>
      <c r="L37" s="84"/>
      <c r="M37" s="84"/>
      <c r="N37" s="85"/>
      <c r="O37" s="108"/>
      <c r="P37" s="84"/>
      <c r="Q37" s="84"/>
      <c r="R37" s="84"/>
      <c r="S37" s="42" t="s">
        <v>5</v>
      </c>
      <c r="T37" s="84"/>
      <c r="U37" s="84"/>
      <c r="V37" s="84"/>
      <c r="W37" s="85"/>
      <c r="X37" s="83" t="str">
        <f t="shared" si="0"/>
        <v/>
      </c>
      <c r="Y37" s="83"/>
      <c r="Z37" s="83"/>
      <c r="AA37" s="83"/>
      <c r="AB37" s="73" t="str">
        <f>IFERROR(VLOOKUP(MATCH(X37,データ!$C$2:$C$50),データ!B:E,4,FALSE),"")</f>
        <v/>
      </c>
      <c r="AC37" s="73"/>
      <c r="AD37" s="73"/>
      <c r="AE37" s="73"/>
      <c r="AF37" s="69">
        <f t="shared" si="1"/>
        <v>0</v>
      </c>
      <c r="AG37" s="69"/>
      <c r="AH37" s="69"/>
      <c r="AI37" s="69"/>
      <c r="AJ37" s="69" t="str">
        <f t="shared" si="2"/>
        <v/>
      </c>
      <c r="AK37" s="69"/>
      <c r="AL37" s="69"/>
      <c r="AM37" s="69"/>
      <c r="AN37" s="69" t="str">
        <f t="shared" si="3"/>
        <v/>
      </c>
      <c r="AO37" s="69"/>
      <c r="AP37" s="69"/>
      <c r="AQ37" s="69"/>
      <c r="AR37" s="59"/>
      <c r="AS37" s="59"/>
      <c r="AT37" s="59"/>
      <c r="AU37" s="59"/>
      <c r="AV37" s="60"/>
      <c r="AW37" s="61"/>
      <c r="AX37" s="61"/>
      <c r="AY37" s="62"/>
    </row>
    <row r="38" spans="2:51" ht="17.100000000000001" customHeight="1">
      <c r="B38" s="109"/>
      <c r="C38" s="109"/>
      <c r="D38" s="110"/>
      <c r="E38" s="110"/>
      <c r="F38" s="108"/>
      <c r="G38" s="84"/>
      <c r="H38" s="84"/>
      <c r="I38" s="84"/>
      <c r="J38" s="42" t="s">
        <v>5</v>
      </c>
      <c r="K38" s="84"/>
      <c r="L38" s="84"/>
      <c r="M38" s="84"/>
      <c r="N38" s="85"/>
      <c r="O38" s="108"/>
      <c r="P38" s="84"/>
      <c r="Q38" s="84"/>
      <c r="R38" s="84"/>
      <c r="S38" s="42" t="s">
        <v>5</v>
      </c>
      <c r="T38" s="84"/>
      <c r="U38" s="84"/>
      <c r="V38" s="84"/>
      <c r="W38" s="85"/>
      <c r="X38" s="83" t="str">
        <f t="shared" si="0"/>
        <v/>
      </c>
      <c r="Y38" s="83"/>
      <c r="Z38" s="83"/>
      <c r="AA38" s="83"/>
      <c r="AB38" s="73" t="str">
        <f>IFERROR(VLOOKUP(MATCH(X38,データ!$C$2:$C$50),データ!B:E,4,FALSE),"")</f>
        <v/>
      </c>
      <c r="AC38" s="73"/>
      <c r="AD38" s="73"/>
      <c r="AE38" s="73"/>
      <c r="AF38" s="69">
        <f t="shared" si="1"/>
        <v>0</v>
      </c>
      <c r="AG38" s="69"/>
      <c r="AH38" s="69"/>
      <c r="AI38" s="69"/>
      <c r="AJ38" s="69" t="str">
        <f t="shared" si="2"/>
        <v/>
      </c>
      <c r="AK38" s="69"/>
      <c r="AL38" s="69"/>
      <c r="AM38" s="69"/>
      <c r="AN38" s="69" t="str">
        <f t="shared" si="3"/>
        <v/>
      </c>
      <c r="AO38" s="69"/>
      <c r="AP38" s="69"/>
      <c r="AQ38" s="69"/>
      <c r="AR38" s="59"/>
      <c r="AS38" s="59"/>
      <c r="AT38" s="59"/>
      <c r="AU38" s="59"/>
      <c r="AV38" s="60"/>
      <c r="AW38" s="61"/>
      <c r="AX38" s="61"/>
      <c r="AY38" s="62"/>
    </row>
    <row r="39" spans="2:51" ht="17.100000000000001" customHeight="1">
      <c r="B39" s="109"/>
      <c r="C39" s="109"/>
      <c r="D39" s="110"/>
      <c r="E39" s="110"/>
      <c r="F39" s="108"/>
      <c r="G39" s="84"/>
      <c r="H39" s="84"/>
      <c r="I39" s="84"/>
      <c r="J39" s="42" t="s">
        <v>5</v>
      </c>
      <c r="K39" s="84"/>
      <c r="L39" s="84"/>
      <c r="M39" s="84"/>
      <c r="N39" s="85"/>
      <c r="O39" s="108"/>
      <c r="P39" s="84"/>
      <c r="Q39" s="84"/>
      <c r="R39" s="84"/>
      <c r="S39" s="42" t="s">
        <v>5</v>
      </c>
      <c r="T39" s="84"/>
      <c r="U39" s="84"/>
      <c r="V39" s="84"/>
      <c r="W39" s="85"/>
      <c r="X39" s="83" t="str">
        <f t="shared" si="0"/>
        <v/>
      </c>
      <c r="Y39" s="83"/>
      <c r="Z39" s="83"/>
      <c r="AA39" s="83"/>
      <c r="AB39" s="73" t="str">
        <f>IFERROR(VLOOKUP(MATCH(X39,データ!$C$2:$C$50),データ!B:E,4,FALSE),"")</f>
        <v/>
      </c>
      <c r="AC39" s="73"/>
      <c r="AD39" s="73"/>
      <c r="AE39" s="73"/>
      <c r="AF39" s="69">
        <f t="shared" si="1"/>
        <v>0</v>
      </c>
      <c r="AG39" s="69"/>
      <c r="AH39" s="69"/>
      <c r="AI39" s="69"/>
      <c r="AJ39" s="69" t="str">
        <f t="shared" si="2"/>
        <v/>
      </c>
      <c r="AK39" s="69"/>
      <c r="AL39" s="69"/>
      <c r="AM39" s="69"/>
      <c r="AN39" s="69" t="str">
        <f t="shared" si="3"/>
        <v/>
      </c>
      <c r="AO39" s="69"/>
      <c r="AP39" s="69"/>
      <c r="AQ39" s="69"/>
      <c r="AR39" s="59"/>
      <c r="AS39" s="59"/>
      <c r="AT39" s="59"/>
      <c r="AU39" s="59"/>
      <c r="AV39" s="60"/>
      <c r="AW39" s="61"/>
      <c r="AX39" s="61"/>
      <c r="AY39" s="62"/>
    </row>
    <row r="40" spans="2:51" ht="3" customHeight="1">
      <c r="B40" s="5"/>
      <c r="C40" s="5"/>
      <c r="D40" s="6"/>
      <c r="E40" s="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6"/>
      <c r="AS40" s="6"/>
      <c r="AT40" s="6"/>
      <c r="AU40" s="6"/>
      <c r="AV40" s="6"/>
      <c r="AW40" s="6"/>
      <c r="AX40" s="6"/>
    </row>
    <row r="41" spans="2:51" ht="16.5" customHeight="1">
      <c r="B41" s="119" t="s">
        <v>12</v>
      </c>
      <c r="C41" s="120"/>
      <c r="D41" s="120"/>
      <c r="E41" s="121"/>
      <c r="F41" s="25" t="s">
        <v>13</v>
      </c>
      <c r="G41" s="26"/>
      <c r="H41" s="26"/>
      <c r="I41" s="26"/>
      <c r="J41" s="26"/>
      <c r="K41" s="26"/>
      <c r="L41" s="26"/>
      <c r="M41" s="26"/>
      <c r="N41" s="39"/>
      <c r="O41" s="18"/>
      <c r="P41" s="18"/>
      <c r="Q41" s="18"/>
      <c r="R41" s="70"/>
      <c r="S41" s="70"/>
      <c r="T41" s="116"/>
      <c r="U41" s="116"/>
      <c r="V41" s="18"/>
      <c r="W41" s="111">
        <v>2500</v>
      </c>
      <c r="X41" s="111"/>
      <c r="Y41" s="111"/>
      <c r="Z41" s="111"/>
      <c r="AA41" s="111"/>
      <c r="AB41" s="70" t="s">
        <v>22</v>
      </c>
      <c r="AC41" s="70"/>
      <c r="AD41" s="24"/>
      <c r="AE41" s="116" t="s">
        <v>23</v>
      </c>
      <c r="AF41" s="116"/>
      <c r="AG41" s="147">
        <f>COUNTIF($AB$9:$AE$39,W41)</f>
        <v>0</v>
      </c>
      <c r="AH41" s="147"/>
      <c r="AI41" s="147"/>
      <c r="AJ41" s="70" t="s">
        <v>24</v>
      </c>
      <c r="AK41" s="70"/>
      <c r="AL41" s="71">
        <f>W41*AG41</f>
        <v>0</v>
      </c>
      <c r="AM41" s="71"/>
      <c r="AN41" s="71"/>
      <c r="AO41" s="71"/>
      <c r="AP41" s="71"/>
      <c r="AQ41" s="71"/>
      <c r="AR41" s="70" t="s">
        <v>22</v>
      </c>
      <c r="AS41" s="70"/>
      <c r="AT41" s="27"/>
      <c r="AU41" s="27"/>
      <c r="AV41" s="27"/>
      <c r="AW41" s="27"/>
      <c r="AX41" s="27"/>
      <c r="AY41" s="28"/>
    </row>
    <row r="42" spans="2:51" ht="16.5" customHeight="1">
      <c r="B42" s="122"/>
      <c r="C42" s="123"/>
      <c r="D42" s="123"/>
      <c r="E42" s="124"/>
      <c r="F42" s="25" t="s">
        <v>19</v>
      </c>
      <c r="G42" s="26"/>
      <c r="H42" s="26"/>
      <c r="I42" s="26"/>
      <c r="J42" s="26"/>
      <c r="K42" s="26"/>
      <c r="L42" s="26"/>
      <c r="M42" s="26"/>
      <c r="N42" s="39"/>
      <c r="O42" s="18"/>
      <c r="P42" s="18"/>
      <c r="Q42" s="18"/>
      <c r="R42" s="70"/>
      <c r="S42" s="70"/>
      <c r="T42" s="116"/>
      <c r="U42" s="116"/>
      <c r="V42" s="18"/>
      <c r="W42" s="111">
        <v>4000</v>
      </c>
      <c r="X42" s="112"/>
      <c r="Y42" s="112"/>
      <c r="Z42" s="112"/>
      <c r="AA42" s="112"/>
      <c r="AB42" s="70" t="s">
        <v>22</v>
      </c>
      <c r="AC42" s="70"/>
      <c r="AD42" s="24"/>
      <c r="AE42" s="116" t="s">
        <v>23</v>
      </c>
      <c r="AF42" s="116"/>
      <c r="AG42" s="147">
        <f t="shared" ref="AG42:AG45" si="4">COUNTIF($AB$9:$AE$39,W42)</f>
        <v>0</v>
      </c>
      <c r="AH42" s="147"/>
      <c r="AI42" s="147"/>
      <c r="AJ42" s="70" t="s">
        <v>24</v>
      </c>
      <c r="AK42" s="70"/>
      <c r="AL42" s="71">
        <f t="shared" ref="AL42:AL45" si="5">W42*AG42</f>
        <v>0</v>
      </c>
      <c r="AM42" s="71"/>
      <c r="AN42" s="71"/>
      <c r="AO42" s="71"/>
      <c r="AP42" s="71"/>
      <c r="AQ42" s="71"/>
      <c r="AR42" s="70" t="s">
        <v>22</v>
      </c>
      <c r="AS42" s="70"/>
      <c r="AT42" s="27"/>
      <c r="AU42" s="27"/>
      <c r="AV42" s="27"/>
      <c r="AW42" s="27"/>
      <c r="AX42" s="27"/>
      <c r="AY42" s="28"/>
    </row>
    <row r="43" spans="2:51" ht="16.5" customHeight="1">
      <c r="B43" s="122"/>
      <c r="C43" s="123"/>
      <c r="D43" s="123"/>
      <c r="E43" s="124"/>
      <c r="F43" s="25" t="s">
        <v>20</v>
      </c>
      <c r="G43" s="26"/>
      <c r="H43" s="26"/>
      <c r="I43" s="26"/>
      <c r="J43" s="26"/>
      <c r="K43" s="26"/>
      <c r="L43" s="26"/>
      <c r="M43" s="26"/>
      <c r="N43" s="39"/>
      <c r="O43" s="18"/>
      <c r="P43" s="18"/>
      <c r="Q43" s="18"/>
      <c r="R43" s="70"/>
      <c r="S43" s="70"/>
      <c r="T43" s="116"/>
      <c r="U43" s="116"/>
      <c r="V43" s="18"/>
      <c r="W43" s="111">
        <v>5000</v>
      </c>
      <c r="X43" s="112"/>
      <c r="Y43" s="112"/>
      <c r="Z43" s="112"/>
      <c r="AA43" s="112"/>
      <c r="AB43" s="70" t="s">
        <v>22</v>
      </c>
      <c r="AC43" s="70"/>
      <c r="AD43" s="24"/>
      <c r="AE43" s="116" t="s">
        <v>23</v>
      </c>
      <c r="AF43" s="116"/>
      <c r="AG43" s="147">
        <f t="shared" si="4"/>
        <v>0</v>
      </c>
      <c r="AH43" s="147"/>
      <c r="AI43" s="147"/>
      <c r="AJ43" s="70" t="s">
        <v>24</v>
      </c>
      <c r="AK43" s="70"/>
      <c r="AL43" s="71">
        <f t="shared" si="5"/>
        <v>0</v>
      </c>
      <c r="AM43" s="71"/>
      <c r="AN43" s="71"/>
      <c r="AO43" s="71"/>
      <c r="AP43" s="71"/>
      <c r="AQ43" s="71"/>
      <c r="AR43" s="70" t="s">
        <v>22</v>
      </c>
      <c r="AS43" s="70"/>
      <c r="AT43" s="27"/>
      <c r="AU43" s="27"/>
      <c r="AV43" s="27"/>
      <c r="AW43" s="27"/>
      <c r="AX43" s="27"/>
      <c r="AY43" s="28"/>
    </row>
    <row r="44" spans="2:51" ht="16.5" customHeight="1">
      <c r="B44" s="122"/>
      <c r="C44" s="123"/>
      <c r="D44" s="123"/>
      <c r="E44" s="124"/>
      <c r="F44" s="25" t="s">
        <v>21</v>
      </c>
      <c r="G44" s="26"/>
      <c r="H44" s="26"/>
      <c r="I44" s="26"/>
      <c r="J44" s="26"/>
      <c r="K44" s="26"/>
      <c r="L44" s="26"/>
      <c r="M44" s="26"/>
      <c r="N44" s="39"/>
      <c r="O44" s="18"/>
      <c r="P44" s="18"/>
      <c r="Q44" s="18"/>
      <c r="R44" s="70"/>
      <c r="S44" s="70"/>
      <c r="T44" s="116"/>
      <c r="U44" s="116"/>
      <c r="V44" s="18"/>
      <c r="W44" s="111">
        <v>6000</v>
      </c>
      <c r="X44" s="112"/>
      <c r="Y44" s="112"/>
      <c r="Z44" s="112"/>
      <c r="AA44" s="112"/>
      <c r="AB44" s="70" t="s">
        <v>22</v>
      </c>
      <c r="AC44" s="70"/>
      <c r="AD44" s="24"/>
      <c r="AE44" s="116" t="s">
        <v>23</v>
      </c>
      <c r="AF44" s="116"/>
      <c r="AG44" s="147">
        <f t="shared" si="4"/>
        <v>0</v>
      </c>
      <c r="AH44" s="147"/>
      <c r="AI44" s="147"/>
      <c r="AJ44" s="70" t="s">
        <v>24</v>
      </c>
      <c r="AK44" s="70"/>
      <c r="AL44" s="71">
        <f t="shared" si="5"/>
        <v>0</v>
      </c>
      <c r="AM44" s="71"/>
      <c r="AN44" s="71"/>
      <c r="AO44" s="71"/>
      <c r="AP44" s="71"/>
      <c r="AQ44" s="71"/>
      <c r="AR44" s="70" t="s">
        <v>22</v>
      </c>
      <c r="AS44" s="70"/>
      <c r="AT44" s="27"/>
      <c r="AU44" s="27"/>
      <c r="AV44" s="27"/>
      <c r="AW44" s="27"/>
      <c r="AX44" s="27"/>
      <c r="AY44" s="28"/>
    </row>
    <row r="45" spans="2:51" ht="16.5" customHeight="1">
      <c r="B45" s="122"/>
      <c r="C45" s="123"/>
      <c r="D45" s="123"/>
      <c r="E45" s="124"/>
      <c r="F45" s="25" t="s">
        <v>14</v>
      </c>
      <c r="G45" s="26"/>
      <c r="H45" s="26"/>
      <c r="I45" s="26"/>
      <c r="J45" s="26"/>
      <c r="K45" s="26"/>
      <c r="L45" s="26"/>
      <c r="M45" s="26"/>
      <c r="N45" s="39"/>
      <c r="O45" s="18"/>
      <c r="P45" s="18"/>
      <c r="Q45" s="18"/>
      <c r="R45" s="70"/>
      <c r="S45" s="70"/>
      <c r="T45" s="116"/>
      <c r="U45" s="116"/>
      <c r="V45" s="18"/>
      <c r="W45" s="111">
        <v>7500</v>
      </c>
      <c r="X45" s="112"/>
      <c r="Y45" s="112"/>
      <c r="Z45" s="112"/>
      <c r="AA45" s="112"/>
      <c r="AB45" s="70" t="s">
        <v>22</v>
      </c>
      <c r="AC45" s="70"/>
      <c r="AD45" s="24"/>
      <c r="AE45" s="116" t="s">
        <v>23</v>
      </c>
      <c r="AF45" s="116"/>
      <c r="AG45" s="147">
        <f t="shared" si="4"/>
        <v>0</v>
      </c>
      <c r="AH45" s="147"/>
      <c r="AI45" s="147"/>
      <c r="AJ45" s="70" t="s">
        <v>24</v>
      </c>
      <c r="AK45" s="70"/>
      <c r="AL45" s="71">
        <f t="shared" si="5"/>
        <v>0</v>
      </c>
      <c r="AM45" s="71"/>
      <c r="AN45" s="71"/>
      <c r="AO45" s="71"/>
      <c r="AP45" s="71"/>
      <c r="AQ45" s="71"/>
      <c r="AR45" s="70" t="s">
        <v>22</v>
      </c>
      <c r="AS45" s="70"/>
      <c r="AT45" s="27"/>
      <c r="AU45" s="27"/>
      <c r="AV45" s="27"/>
      <c r="AW45" s="27"/>
      <c r="AX45" s="27"/>
      <c r="AY45" s="28"/>
    </row>
    <row r="46" spans="2:51" ht="16.5" customHeight="1">
      <c r="B46" s="122"/>
      <c r="C46" s="123"/>
      <c r="D46" s="123"/>
      <c r="E46" s="124"/>
      <c r="F46" s="25" t="s">
        <v>15</v>
      </c>
      <c r="G46" s="26"/>
      <c r="H46" s="26"/>
      <c r="I46" s="26"/>
      <c r="J46" s="26"/>
      <c r="K46" s="26"/>
      <c r="L46" s="26"/>
      <c r="M46" s="26"/>
      <c r="N46" s="39"/>
      <c r="O46" s="18"/>
      <c r="P46" s="18"/>
      <c r="Q46" s="18"/>
      <c r="R46" s="70"/>
      <c r="S46" s="70"/>
      <c r="T46" s="116"/>
      <c r="U46" s="116"/>
      <c r="V46" s="18"/>
      <c r="W46" s="111">
        <v>1500</v>
      </c>
      <c r="X46" s="112"/>
      <c r="Y46" s="112"/>
      <c r="Z46" s="112"/>
      <c r="AA46" s="112"/>
      <c r="AB46" s="70" t="s">
        <v>22</v>
      </c>
      <c r="AC46" s="70"/>
      <c r="AD46" s="24"/>
      <c r="AE46" s="116" t="s">
        <v>23</v>
      </c>
      <c r="AF46" s="116"/>
      <c r="AG46" s="147">
        <f>COUNTIF(AJ9:AM39,W46)</f>
        <v>0</v>
      </c>
      <c r="AH46" s="147"/>
      <c r="AI46" s="147"/>
      <c r="AJ46" s="70" t="s">
        <v>24</v>
      </c>
      <c r="AK46" s="70"/>
      <c r="AL46" s="71">
        <f t="shared" ref="AL46" si="6">W46*AG46</f>
        <v>0</v>
      </c>
      <c r="AM46" s="71"/>
      <c r="AN46" s="71"/>
      <c r="AO46" s="71"/>
      <c r="AP46" s="71"/>
      <c r="AQ46" s="71"/>
      <c r="AR46" s="70" t="s">
        <v>22</v>
      </c>
      <c r="AS46" s="70"/>
      <c r="AT46" s="27"/>
      <c r="AU46" s="27"/>
      <c r="AV46" s="27"/>
      <c r="AW46" s="27"/>
      <c r="AX46" s="27"/>
      <c r="AY46" s="28"/>
    </row>
    <row r="47" spans="2:51" ht="16.5" customHeight="1">
      <c r="B47" s="122"/>
      <c r="C47" s="123"/>
      <c r="D47" s="123"/>
      <c r="E47" s="124"/>
      <c r="F47" s="25" t="s">
        <v>16</v>
      </c>
      <c r="G47" s="26"/>
      <c r="H47" s="26"/>
      <c r="I47" s="26"/>
      <c r="J47" s="26"/>
      <c r="K47" s="26"/>
      <c r="L47" s="26"/>
      <c r="M47" s="26"/>
      <c r="N47" s="39"/>
      <c r="O47" s="24"/>
      <c r="P47" s="24"/>
      <c r="Q47" s="24"/>
      <c r="R47" s="70"/>
      <c r="S47" s="70"/>
      <c r="T47" s="116"/>
      <c r="U47" s="116"/>
      <c r="V47" s="70"/>
      <c r="W47" s="70"/>
      <c r="X47" s="24"/>
      <c r="Y47" s="24"/>
      <c r="Z47" s="18"/>
      <c r="AA47" s="18"/>
      <c r="AB47" s="18"/>
      <c r="AC47" s="18"/>
      <c r="AD47" s="18"/>
      <c r="AE47" s="18"/>
      <c r="AF47" s="18"/>
      <c r="AG47" s="18"/>
      <c r="AH47" s="43"/>
      <c r="AI47" s="43"/>
      <c r="AJ47" s="116"/>
      <c r="AK47" s="116"/>
      <c r="AL47" s="117">
        <f>SUM(AL41:AQ46)</f>
        <v>0</v>
      </c>
      <c r="AM47" s="118"/>
      <c r="AN47" s="118"/>
      <c r="AO47" s="118"/>
      <c r="AP47" s="118"/>
      <c r="AQ47" s="118"/>
      <c r="AR47" s="70" t="s">
        <v>22</v>
      </c>
      <c r="AS47" s="70"/>
      <c r="AT47" s="27"/>
      <c r="AU47" s="27"/>
      <c r="AV47" s="27"/>
      <c r="AW47" s="27"/>
      <c r="AX47" s="27"/>
      <c r="AY47" s="28"/>
    </row>
    <row r="48" spans="2:51" ht="16.5" customHeight="1">
      <c r="B48" s="122"/>
      <c r="C48" s="123"/>
      <c r="D48" s="123"/>
      <c r="E48" s="124"/>
      <c r="F48" s="29" t="s">
        <v>17</v>
      </c>
      <c r="G48" s="30"/>
      <c r="H48" s="30"/>
      <c r="I48" s="30"/>
      <c r="J48" s="30"/>
      <c r="K48" s="30"/>
      <c r="L48" s="30"/>
      <c r="M48" s="30"/>
      <c r="N48" s="40"/>
      <c r="O48" s="31"/>
      <c r="P48" s="31"/>
      <c r="Q48" s="31"/>
      <c r="R48" s="72"/>
      <c r="S48" s="72"/>
      <c r="T48" s="57"/>
      <c r="U48" s="57"/>
      <c r="V48" s="72"/>
      <c r="W48" s="72"/>
      <c r="X48" s="31"/>
      <c r="Y48" s="31"/>
      <c r="Z48" s="32"/>
      <c r="AA48" s="32"/>
      <c r="AB48" s="32"/>
      <c r="AC48" s="32"/>
      <c r="AD48" s="32"/>
      <c r="AE48" s="32"/>
      <c r="AF48" s="32"/>
      <c r="AG48" s="32"/>
      <c r="AH48" s="44"/>
      <c r="AI48" s="44"/>
      <c r="AJ48" s="57"/>
      <c r="AK48" s="57"/>
      <c r="AL48" s="58">
        <f>SUM(AF9:AI39)</f>
        <v>0</v>
      </c>
      <c r="AM48" s="58"/>
      <c r="AN48" s="58"/>
      <c r="AO48" s="58"/>
      <c r="AP48" s="58"/>
      <c r="AQ48" s="58"/>
      <c r="AR48" s="72" t="s">
        <v>22</v>
      </c>
      <c r="AS48" s="72"/>
      <c r="AT48" s="27"/>
      <c r="AU48" s="27"/>
      <c r="AV48" s="27"/>
      <c r="AW48" s="27"/>
      <c r="AX48" s="27"/>
      <c r="AY48" s="28"/>
    </row>
    <row r="49" spans="2:51" ht="16.5" customHeight="1">
      <c r="B49" s="125"/>
      <c r="C49" s="126"/>
      <c r="D49" s="126"/>
      <c r="E49" s="126"/>
      <c r="F49" s="33" t="s">
        <v>18</v>
      </c>
      <c r="G49" s="34"/>
      <c r="H49" s="34"/>
      <c r="I49" s="34"/>
      <c r="J49" s="34"/>
      <c r="K49" s="34"/>
      <c r="L49" s="34"/>
      <c r="M49" s="34"/>
      <c r="N49" s="41"/>
      <c r="O49" s="35"/>
      <c r="P49" s="35"/>
      <c r="Q49" s="35"/>
      <c r="R49" s="86"/>
      <c r="S49" s="86"/>
      <c r="T49" s="113"/>
      <c r="U49" s="113"/>
      <c r="V49" s="86"/>
      <c r="W49" s="86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45"/>
      <c r="AI49" s="45"/>
      <c r="AJ49" s="113"/>
      <c r="AK49" s="113"/>
      <c r="AL49" s="114">
        <f>AL47-AL48</f>
        <v>0</v>
      </c>
      <c r="AM49" s="115"/>
      <c r="AN49" s="115"/>
      <c r="AO49" s="115"/>
      <c r="AP49" s="115"/>
      <c r="AQ49" s="115"/>
      <c r="AR49" s="86" t="s">
        <v>22</v>
      </c>
      <c r="AS49" s="87"/>
      <c r="AT49" s="27"/>
      <c r="AU49" s="27"/>
      <c r="AV49" s="27"/>
      <c r="AW49" s="27"/>
      <c r="AX49" s="27"/>
      <c r="AY49" s="28"/>
    </row>
    <row r="50" spans="2:51" s="20" customFormat="1">
      <c r="B50" s="23" t="s">
        <v>36</v>
      </c>
      <c r="E50" s="1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AM50" s="22"/>
    </row>
  </sheetData>
  <sheetProtection sheet="1" selectLockedCells="1"/>
  <mergeCells count="510">
    <mergeCell ref="AF4:AQ5"/>
    <mergeCell ref="AB4:AE5"/>
    <mergeCell ref="AG41:AI41"/>
    <mergeCell ref="AG42:AI42"/>
    <mergeCell ref="AG43:AI43"/>
    <mergeCell ref="AG44:AI44"/>
    <mergeCell ref="AG45:AI45"/>
    <mergeCell ref="AG46:AI46"/>
    <mergeCell ref="AW2:AZ2"/>
    <mergeCell ref="AR33:AU33"/>
    <mergeCell ref="AV33:AY33"/>
    <mergeCell ref="AR34:AU34"/>
    <mergeCell ref="AV34:AY34"/>
    <mergeCell ref="AR21:AU21"/>
    <mergeCell ref="AV21:AY21"/>
    <mergeCell ref="AR22:AU22"/>
    <mergeCell ref="AV22:AY22"/>
    <mergeCell ref="AR23:AU23"/>
    <mergeCell ref="AV23:AY23"/>
    <mergeCell ref="AR24:AU24"/>
    <mergeCell ref="AV24:AY24"/>
    <mergeCell ref="AR25:AU25"/>
    <mergeCell ref="AV25:AY25"/>
    <mergeCell ref="AV17:AY17"/>
    <mergeCell ref="AV10:AY10"/>
    <mergeCell ref="AR11:AU11"/>
    <mergeCell ref="AV38:AY38"/>
    <mergeCell ref="AV11:AY11"/>
    <mergeCell ref="AR12:AU12"/>
    <mergeCell ref="AV12:AY12"/>
    <mergeCell ref="AR13:AU13"/>
    <mergeCell ref="AV13:AY13"/>
    <mergeCell ref="AR14:AU14"/>
    <mergeCell ref="AV14:AY14"/>
    <mergeCell ref="AR10:AU10"/>
    <mergeCell ref="AR35:AU35"/>
    <mergeCell ref="AV35:AY35"/>
    <mergeCell ref="AR36:AU36"/>
    <mergeCell ref="AV36:AY36"/>
    <mergeCell ref="AR18:AU18"/>
    <mergeCell ref="AV18:AY18"/>
    <mergeCell ref="AR19:AU19"/>
    <mergeCell ref="AV19:AY19"/>
    <mergeCell ref="AR20:AU20"/>
    <mergeCell ref="AV20:AY20"/>
    <mergeCell ref="AN7:AQ8"/>
    <mergeCell ref="AJ7:AM8"/>
    <mergeCell ref="AF9:AI9"/>
    <mergeCell ref="AJ9:AM9"/>
    <mergeCell ref="T9:W9"/>
    <mergeCell ref="AB9:AE9"/>
    <mergeCell ref="X7:AA8"/>
    <mergeCell ref="AB7:AE8"/>
    <mergeCell ref="AN9:AQ9"/>
    <mergeCell ref="B13:C13"/>
    <mergeCell ref="F8:I8"/>
    <mergeCell ref="K8:N8"/>
    <mergeCell ref="O8:R8"/>
    <mergeCell ref="T8:W8"/>
    <mergeCell ref="X9:AA9"/>
    <mergeCell ref="F9:I9"/>
    <mergeCell ref="K9:N9"/>
    <mergeCell ref="O9:R9"/>
    <mergeCell ref="K12:N12"/>
    <mergeCell ref="D28:E28"/>
    <mergeCell ref="R48:S48"/>
    <mergeCell ref="B9:C9"/>
    <mergeCell ref="D9:E9"/>
    <mergeCell ref="R45:S45"/>
    <mergeCell ref="F10:I10"/>
    <mergeCell ref="K10:N10"/>
    <mergeCell ref="O10:R10"/>
    <mergeCell ref="B12:C12"/>
    <mergeCell ref="B11:C11"/>
    <mergeCell ref="K15:N15"/>
    <mergeCell ref="F14:I14"/>
    <mergeCell ref="O15:R15"/>
    <mergeCell ref="F16:I16"/>
    <mergeCell ref="K16:N16"/>
    <mergeCell ref="O16:R16"/>
    <mergeCell ref="D31:E31"/>
    <mergeCell ref="F31:I31"/>
    <mergeCell ref="K31:N31"/>
    <mergeCell ref="B28:C28"/>
    <mergeCell ref="F15:I15"/>
    <mergeCell ref="B10:C10"/>
    <mergeCell ref="D10:E10"/>
    <mergeCell ref="D11:E11"/>
    <mergeCell ref="F11:I11"/>
    <mergeCell ref="K11:N11"/>
    <mergeCell ref="O11:R11"/>
    <mergeCell ref="T11:W11"/>
    <mergeCell ref="B14:C14"/>
    <mergeCell ref="D14:E14"/>
    <mergeCell ref="B16:C16"/>
    <mergeCell ref="D16:E16"/>
    <mergeCell ref="B15:C15"/>
    <mergeCell ref="D15:E15"/>
    <mergeCell ref="K14:N14"/>
    <mergeCell ref="O14:R14"/>
    <mergeCell ref="T14:W14"/>
    <mergeCell ref="T16:W16"/>
    <mergeCell ref="F13:I13"/>
    <mergeCell ref="K13:N13"/>
    <mergeCell ref="O13:R13"/>
    <mergeCell ref="T13:W13"/>
    <mergeCell ref="T12:W12"/>
    <mergeCell ref="D13:E13"/>
    <mergeCell ref="O12:R12"/>
    <mergeCell ref="D12:E12"/>
    <mergeCell ref="F12:I12"/>
    <mergeCell ref="B21:C21"/>
    <mergeCell ref="D21:E21"/>
    <mergeCell ref="B23:C23"/>
    <mergeCell ref="D23:E23"/>
    <mergeCell ref="B25:C25"/>
    <mergeCell ref="D25:E25"/>
    <mergeCell ref="D17:E17"/>
    <mergeCell ref="B18:C18"/>
    <mergeCell ref="D18:E18"/>
    <mergeCell ref="B22:C22"/>
    <mergeCell ref="D22:E22"/>
    <mergeCell ref="B17:C17"/>
    <mergeCell ref="B19:C19"/>
    <mergeCell ref="D19:E19"/>
    <mergeCell ref="B20:C20"/>
    <mergeCell ref="D20:E20"/>
    <mergeCell ref="B24:C24"/>
    <mergeCell ref="D24:E24"/>
    <mergeCell ref="AJ11:AM11"/>
    <mergeCell ref="AN11:AQ11"/>
    <mergeCell ref="T10:W10"/>
    <mergeCell ref="X10:AA10"/>
    <mergeCell ref="AB10:AE10"/>
    <mergeCell ref="AF10:AI10"/>
    <mergeCell ref="AJ10:AM10"/>
    <mergeCell ref="AF12:AI12"/>
    <mergeCell ref="AJ12:AM12"/>
    <mergeCell ref="AF11:AI11"/>
    <mergeCell ref="AN10:AQ10"/>
    <mergeCell ref="X11:AA11"/>
    <mergeCell ref="AB11:AE11"/>
    <mergeCell ref="AN15:AQ15"/>
    <mergeCell ref="AB14:AE14"/>
    <mergeCell ref="AF14:AI14"/>
    <mergeCell ref="AJ14:AM14"/>
    <mergeCell ref="AN14:AQ14"/>
    <mergeCell ref="AN12:AQ12"/>
    <mergeCell ref="X13:AA13"/>
    <mergeCell ref="AB13:AE13"/>
    <mergeCell ref="AF13:AI13"/>
    <mergeCell ref="AJ13:AM13"/>
    <mergeCell ref="AN13:AQ13"/>
    <mergeCell ref="X12:AA12"/>
    <mergeCell ref="AB12:AE12"/>
    <mergeCell ref="AB15:AE15"/>
    <mergeCell ref="AF15:AI15"/>
    <mergeCell ref="AJ15:AM15"/>
    <mergeCell ref="X14:AA14"/>
    <mergeCell ref="F17:I17"/>
    <mergeCell ref="K17:N17"/>
    <mergeCell ref="O17:R17"/>
    <mergeCell ref="T17:W17"/>
    <mergeCell ref="X17:AA17"/>
    <mergeCell ref="F19:I19"/>
    <mergeCell ref="K19:N19"/>
    <mergeCell ref="O19:R19"/>
    <mergeCell ref="T19:W19"/>
    <mergeCell ref="X19:AA19"/>
    <mergeCell ref="F18:I18"/>
    <mergeCell ref="K18:N18"/>
    <mergeCell ref="F20:I20"/>
    <mergeCell ref="K20:N20"/>
    <mergeCell ref="O20:R20"/>
    <mergeCell ref="T20:W20"/>
    <mergeCell ref="X20:AA20"/>
    <mergeCell ref="AJ26:AM26"/>
    <mergeCell ref="AN26:AQ26"/>
    <mergeCell ref="O25:R25"/>
    <mergeCell ref="T25:W25"/>
    <mergeCell ref="X25:AA25"/>
    <mergeCell ref="AB25:AE25"/>
    <mergeCell ref="AF25:AI25"/>
    <mergeCell ref="AN23:AQ23"/>
    <mergeCell ref="F24:I24"/>
    <mergeCell ref="K24:N24"/>
    <mergeCell ref="O24:R24"/>
    <mergeCell ref="T24:W24"/>
    <mergeCell ref="X24:AA24"/>
    <mergeCell ref="AB24:AE24"/>
    <mergeCell ref="AF24:AI24"/>
    <mergeCell ref="AJ24:AM24"/>
    <mergeCell ref="AN24:AQ24"/>
    <mergeCell ref="T23:W23"/>
    <mergeCell ref="X23:AA23"/>
    <mergeCell ref="AB23:AE23"/>
    <mergeCell ref="B26:C26"/>
    <mergeCell ref="D26:E26"/>
    <mergeCell ref="AJ27:AM27"/>
    <mergeCell ref="AN27:AQ27"/>
    <mergeCell ref="AR26:AU26"/>
    <mergeCell ref="AV26:AY26"/>
    <mergeCell ref="AR27:AU27"/>
    <mergeCell ref="AV27:AY27"/>
    <mergeCell ref="F25:I25"/>
    <mergeCell ref="K25:N25"/>
    <mergeCell ref="F26:I26"/>
    <mergeCell ref="K26:N26"/>
    <mergeCell ref="O26:R26"/>
    <mergeCell ref="T26:W26"/>
    <mergeCell ref="X26:AA26"/>
    <mergeCell ref="AB26:AE26"/>
    <mergeCell ref="AF26:AI26"/>
    <mergeCell ref="AB27:AE27"/>
    <mergeCell ref="AF27:AI27"/>
    <mergeCell ref="AJ29:AM29"/>
    <mergeCell ref="AN29:AQ29"/>
    <mergeCell ref="AB28:AE28"/>
    <mergeCell ref="AF28:AI28"/>
    <mergeCell ref="AJ28:AM28"/>
    <mergeCell ref="AN28:AQ28"/>
    <mergeCell ref="F28:I28"/>
    <mergeCell ref="K28:N28"/>
    <mergeCell ref="O28:R28"/>
    <mergeCell ref="F29:I29"/>
    <mergeCell ref="K29:N29"/>
    <mergeCell ref="O29:R29"/>
    <mergeCell ref="T29:W29"/>
    <mergeCell ref="X29:AA29"/>
    <mergeCell ref="AB29:AE29"/>
    <mergeCell ref="AF29:AI29"/>
    <mergeCell ref="AN30:AQ30"/>
    <mergeCell ref="O30:R30"/>
    <mergeCell ref="AB31:AE31"/>
    <mergeCell ref="AF31:AI31"/>
    <mergeCell ref="AJ31:AM31"/>
    <mergeCell ref="AN31:AQ31"/>
    <mergeCell ref="T30:W30"/>
    <mergeCell ref="X30:AA30"/>
    <mergeCell ref="AB30:AE30"/>
    <mergeCell ref="AF30:AI30"/>
    <mergeCell ref="AJ30:AM30"/>
    <mergeCell ref="O31:R31"/>
    <mergeCell ref="AN32:AQ32"/>
    <mergeCell ref="B33:C33"/>
    <mergeCell ref="D33:E33"/>
    <mergeCell ref="F33:I33"/>
    <mergeCell ref="K33:N33"/>
    <mergeCell ref="O33:R33"/>
    <mergeCell ref="T33:W33"/>
    <mergeCell ref="X33:AA33"/>
    <mergeCell ref="AB33:AE33"/>
    <mergeCell ref="AF33:AI33"/>
    <mergeCell ref="AJ33:AM33"/>
    <mergeCell ref="AN33:AQ33"/>
    <mergeCell ref="T32:W32"/>
    <mergeCell ref="X32:AA32"/>
    <mergeCell ref="AB32:AE32"/>
    <mergeCell ref="AF32:AI32"/>
    <mergeCell ref="AJ32:AM32"/>
    <mergeCell ref="B32:C32"/>
    <mergeCell ref="D32:E32"/>
    <mergeCell ref="F32:I32"/>
    <mergeCell ref="K32:N32"/>
    <mergeCell ref="O32:R32"/>
    <mergeCell ref="AJ35:AM35"/>
    <mergeCell ref="AN35:AQ35"/>
    <mergeCell ref="T34:W34"/>
    <mergeCell ref="X34:AA34"/>
    <mergeCell ref="AB34:AE34"/>
    <mergeCell ref="AF34:AI34"/>
    <mergeCell ref="AJ34:AM34"/>
    <mergeCell ref="B34:C34"/>
    <mergeCell ref="D34:E34"/>
    <mergeCell ref="F34:I34"/>
    <mergeCell ref="K34:N34"/>
    <mergeCell ref="O34:R34"/>
    <mergeCell ref="AN34:AQ34"/>
    <mergeCell ref="B35:C35"/>
    <mergeCell ref="D35:E35"/>
    <mergeCell ref="F35:I35"/>
    <mergeCell ref="K35:N35"/>
    <mergeCell ref="O35:R35"/>
    <mergeCell ref="AB35:AE35"/>
    <mergeCell ref="T35:W35"/>
    <mergeCell ref="X36:AA36"/>
    <mergeCell ref="AB36:AE36"/>
    <mergeCell ref="AF36:AI36"/>
    <mergeCell ref="AJ36:AM36"/>
    <mergeCell ref="W41:AA41"/>
    <mergeCell ref="W42:AA42"/>
    <mergeCell ref="W43:AA43"/>
    <mergeCell ref="AN36:AQ36"/>
    <mergeCell ref="B37:C37"/>
    <mergeCell ref="D37:E37"/>
    <mergeCell ref="F37:I37"/>
    <mergeCell ref="K37:N37"/>
    <mergeCell ref="O37:R37"/>
    <mergeCell ref="T37:W37"/>
    <mergeCell ref="X37:AA37"/>
    <mergeCell ref="AB37:AE37"/>
    <mergeCell ref="AF37:AI37"/>
    <mergeCell ref="AJ37:AM37"/>
    <mergeCell ref="AN37:AQ37"/>
    <mergeCell ref="T36:W36"/>
    <mergeCell ref="AF38:AI38"/>
    <mergeCell ref="AJ38:AM38"/>
    <mergeCell ref="B36:C36"/>
    <mergeCell ref="K38:N38"/>
    <mergeCell ref="D36:E36"/>
    <mergeCell ref="F36:I36"/>
    <mergeCell ref="K36:N36"/>
    <mergeCell ref="O36:R36"/>
    <mergeCell ref="T41:U41"/>
    <mergeCell ref="T42:U42"/>
    <mergeCell ref="T43:U43"/>
    <mergeCell ref="R41:S41"/>
    <mergeCell ref="R42:S42"/>
    <mergeCell ref="O38:R38"/>
    <mergeCell ref="AL46:AQ46"/>
    <mergeCell ref="AJ47:AK47"/>
    <mergeCell ref="AL47:AQ47"/>
    <mergeCell ref="B41:E49"/>
    <mergeCell ref="AE41:AF41"/>
    <mergeCell ref="AE42:AF42"/>
    <mergeCell ref="AE43:AF43"/>
    <mergeCell ref="AE44:AF44"/>
    <mergeCell ref="AE45:AF45"/>
    <mergeCell ref="AE46:AF46"/>
    <mergeCell ref="R46:S46"/>
    <mergeCell ref="R47:S47"/>
    <mergeCell ref="V47:W47"/>
    <mergeCell ref="T46:U46"/>
    <mergeCell ref="T47:U47"/>
    <mergeCell ref="R43:S43"/>
    <mergeCell ref="R44:S44"/>
    <mergeCell ref="T44:U44"/>
    <mergeCell ref="T45:U45"/>
    <mergeCell ref="AB45:AC45"/>
    <mergeCell ref="AB46:AC46"/>
    <mergeCell ref="T48:U48"/>
    <mergeCell ref="AL43:AQ43"/>
    <mergeCell ref="R49:S49"/>
    <mergeCell ref="W44:AA44"/>
    <mergeCell ref="W45:AA45"/>
    <mergeCell ref="W46:AA46"/>
    <mergeCell ref="AJ25:AM25"/>
    <mergeCell ref="AN25:AQ25"/>
    <mergeCell ref="F23:I23"/>
    <mergeCell ref="K23:N23"/>
    <mergeCell ref="O23:R23"/>
    <mergeCell ref="AF23:AI23"/>
    <mergeCell ref="AJ23:AM23"/>
    <mergeCell ref="T49:U49"/>
    <mergeCell ref="V49:W49"/>
    <mergeCell ref="V48:W48"/>
    <mergeCell ref="AB41:AC41"/>
    <mergeCell ref="AB42:AC42"/>
    <mergeCell ref="AB43:AC43"/>
    <mergeCell ref="AB44:AC44"/>
    <mergeCell ref="AJ49:AK49"/>
    <mergeCell ref="AL49:AQ49"/>
    <mergeCell ref="AJ41:AK41"/>
    <mergeCell ref="AL41:AQ41"/>
    <mergeCell ref="AJ42:AK42"/>
    <mergeCell ref="AL42:AQ42"/>
    <mergeCell ref="B39:C39"/>
    <mergeCell ref="D39:E39"/>
    <mergeCell ref="F39:I39"/>
    <mergeCell ref="K39:N39"/>
    <mergeCell ref="O39:R39"/>
    <mergeCell ref="T39:W39"/>
    <mergeCell ref="X39:AA39"/>
    <mergeCell ref="B38:C38"/>
    <mergeCell ref="D38:E38"/>
    <mergeCell ref="F38:I38"/>
    <mergeCell ref="T38:W38"/>
    <mergeCell ref="X38:AA38"/>
    <mergeCell ref="X35:AA35"/>
    <mergeCell ref="T31:W31"/>
    <mergeCell ref="X31:AA31"/>
    <mergeCell ref="B30:C30"/>
    <mergeCell ref="D30:E30"/>
    <mergeCell ref="F30:I30"/>
    <mergeCell ref="K30:N30"/>
    <mergeCell ref="B31:C31"/>
    <mergeCell ref="B27:C27"/>
    <mergeCell ref="D27:E27"/>
    <mergeCell ref="F27:I27"/>
    <mergeCell ref="T28:W28"/>
    <mergeCell ref="X28:AA28"/>
    <mergeCell ref="K27:N27"/>
    <mergeCell ref="O27:R27"/>
    <mergeCell ref="T27:W27"/>
    <mergeCell ref="X27:AA27"/>
    <mergeCell ref="B29:C29"/>
    <mergeCell ref="D29:E29"/>
    <mergeCell ref="F21:I21"/>
    <mergeCell ref="K21:N21"/>
    <mergeCell ref="O21:R21"/>
    <mergeCell ref="AB21:AE21"/>
    <mergeCell ref="AF21:AI21"/>
    <mergeCell ref="AJ21:AM21"/>
    <mergeCell ref="AF22:AI22"/>
    <mergeCell ref="F22:I22"/>
    <mergeCell ref="K22:N22"/>
    <mergeCell ref="O22:R22"/>
    <mergeCell ref="T22:W22"/>
    <mergeCell ref="X22:AA22"/>
    <mergeCell ref="AB22:AE22"/>
    <mergeCell ref="O18:R18"/>
    <mergeCell ref="T18:W18"/>
    <mergeCell ref="X18:AA18"/>
    <mergeCell ref="AN21:AQ21"/>
    <mergeCell ref="AJ20:AM20"/>
    <mergeCell ref="AN20:AQ20"/>
    <mergeCell ref="AB18:AE18"/>
    <mergeCell ref="AF20:AI20"/>
    <mergeCell ref="AB20:AE20"/>
    <mergeCell ref="T21:W21"/>
    <mergeCell ref="X21:AA21"/>
    <mergeCell ref="X16:AA16"/>
    <mergeCell ref="T15:W15"/>
    <mergeCell ref="X15:AA15"/>
    <mergeCell ref="AR49:AS49"/>
    <mergeCell ref="AU2:AV2"/>
    <mergeCell ref="AS2:AT2"/>
    <mergeCell ref="AQ2:AR2"/>
    <mergeCell ref="AN2:AP2"/>
    <mergeCell ref="AF3:AY3"/>
    <mergeCell ref="AR15:AU15"/>
    <mergeCell ref="AV15:AY15"/>
    <mergeCell ref="AR16:AU16"/>
    <mergeCell ref="AV16:AY16"/>
    <mergeCell ref="B2:AJ2"/>
    <mergeCell ref="B3:E5"/>
    <mergeCell ref="F5:H5"/>
    <mergeCell ref="F3:H4"/>
    <mergeCell ref="I3:W4"/>
    <mergeCell ref="I5:W5"/>
    <mergeCell ref="F7:W7"/>
    <mergeCell ref="D7:E8"/>
    <mergeCell ref="B7:C8"/>
    <mergeCell ref="X3:AA5"/>
    <mergeCell ref="AF7:AI8"/>
    <mergeCell ref="AB16:AE16"/>
    <mergeCell ref="AB3:AE3"/>
    <mergeCell ref="AR4:AU4"/>
    <mergeCell ref="AR5:AU5"/>
    <mergeCell ref="AV4:AY4"/>
    <mergeCell ref="AV5:AY5"/>
    <mergeCell ref="AR41:AS41"/>
    <mergeCell ref="AR42:AS42"/>
    <mergeCell ref="AR43:AS43"/>
    <mergeCell ref="AF17:AI17"/>
    <mergeCell ref="AJ17:AM17"/>
    <mergeCell ref="AN17:AQ17"/>
    <mergeCell ref="AB19:AE19"/>
    <mergeCell ref="AB17:AE17"/>
    <mergeCell ref="AJ22:AM22"/>
    <mergeCell ref="AN22:AQ22"/>
    <mergeCell ref="AB39:AE39"/>
    <mergeCell ref="AJ43:AK43"/>
    <mergeCell ref="AJ39:AM39"/>
    <mergeCell ref="AN38:AQ38"/>
    <mergeCell ref="AB38:AE38"/>
    <mergeCell ref="AN39:AQ39"/>
    <mergeCell ref="AF39:AI39"/>
    <mergeCell ref="AF35:AI35"/>
    <mergeCell ref="AR44:AS44"/>
    <mergeCell ref="AR45:AS45"/>
    <mergeCell ref="AR39:AU39"/>
    <mergeCell ref="AV39:AY39"/>
    <mergeCell ref="AR38:AU38"/>
    <mergeCell ref="AR37:AU37"/>
    <mergeCell ref="AV37:AY37"/>
    <mergeCell ref="AR28:AU28"/>
    <mergeCell ref="AV28:AY28"/>
    <mergeCell ref="AR29:AU29"/>
    <mergeCell ref="AV29:AY29"/>
    <mergeCell ref="AR30:AU30"/>
    <mergeCell ref="AV30:AY30"/>
    <mergeCell ref="AR31:AU31"/>
    <mergeCell ref="AV31:AY31"/>
    <mergeCell ref="AR32:AU32"/>
    <mergeCell ref="AV32:AY32"/>
    <mergeCell ref="AJ48:AK48"/>
    <mergeCell ref="AL48:AQ48"/>
    <mergeCell ref="AR17:AU17"/>
    <mergeCell ref="AR9:AU9"/>
    <mergeCell ref="AV9:AY9"/>
    <mergeCell ref="AR7:AU8"/>
    <mergeCell ref="AV7:AY8"/>
    <mergeCell ref="AF19:AI19"/>
    <mergeCell ref="AJ19:AM19"/>
    <mergeCell ref="AN19:AQ19"/>
    <mergeCell ref="AF16:AI16"/>
    <mergeCell ref="AJ16:AM16"/>
    <mergeCell ref="AN16:AQ16"/>
    <mergeCell ref="AJ18:AM18"/>
    <mergeCell ref="AN18:AQ18"/>
    <mergeCell ref="AF18:AI18"/>
    <mergeCell ref="AJ44:AK44"/>
    <mergeCell ref="AL44:AQ44"/>
    <mergeCell ref="AJ45:AK45"/>
    <mergeCell ref="AL45:AQ45"/>
    <mergeCell ref="AJ46:AK46"/>
    <mergeCell ref="AR46:AS46"/>
    <mergeCell ref="AR47:AS47"/>
    <mergeCell ref="AR48:AS48"/>
  </mergeCells>
  <phoneticPr fontId="1"/>
  <dataValidations count="5">
    <dataValidation imeMode="disabled" allowBlank="1" showInputMessage="1" showErrorMessage="1" sqref="AQ2:AR2 I5:W5 B9:C39 F9:W39 AU2:AV2 AJ9:AM39"/>
    <dataValidation type="list" allowBlank="1" showInputMessage="1" showErrorMessage="1" sqref="AV5">
      <formula1>"有,無"</formula1>
    </dataValidation>
    <dataValidation imeMode="hiragana" allowBlank="1" showInputMessage="1" showErrorMessage="1" sqref="I3:W4 AF3:AY3 AR4 AF4"/>
    <dataValidation type="list" imeMode="hiragana" allowBlank="1" showInputMessage="1" showErrorMessage="1" sqref="D9:E39">
      <formula1>"月,火,水,木,金,土,日"</formula1>
    </dataValidation>
    <dataValidation type="list" imeMode="disabled" allowBlank="1" showInputMessage="1" showErrorMessage="1" sqref="AR5">
      <formula1>"有,無"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3.5"/>
  <sheetData>
    <row r="1" spans="1:4">
      <c r="A1" t="s">
        <v>44</v>
      </c>
      <c r="B1" s="50"/>
      <c r="C1" s="51" t="s">
        <v>39</v>
      </c>
      <c r="D1" s="52" t="s">
        <v>40</v>
      </c>
    </row>
    <row r="2" spans="1:4">
      <c r="B2" s="50">
        <v>1</v>
      </c>
      <c r="C2" s="53">
        <v>0</v>
      </c>
      <c r="D2" s="52">
        <v>0</v>
      </c>
    </row>
    <row r="3" spans="1:4">
      <c r="B3" s="50">
        <v>2</v>
      </c>
      <c r="C3" s="53">
        <v>6.9444444444444447E-4</v>
      </c>
      <c r="D3" s="52">
        <v>2500</v>
      </c>
    </row>
    <row r="4" spans="1:4">
      <c r="B4" s="50">
        <v>3</v>
      </c>
      <c r="C4" s="53">
        <v>8.3333333333333329E-2</v>
      </c>
      <c r="D4" s="52">
        <v>4000</v>
      </c>
    </row>
    <row r="5" spans="1:4">
      <c r="B5" s="50">
        <v>4</v>
      </c>
      <c r="C5" s="53">
        <v>0.16666666666666666</v>
      </c>
      <c r="D5" s="52">
        <v>5000</v>
      </c>
    </row>
    <row r="6" spans="1:4">
      <c r="B6" s="50">
        <v>5</v>
      </c>
      <c r="C6" s="53">
        <v>0.25</v>
      </c>
      <c r="D6" s="52">
        <v>6000</v>
      </c>
    </row>
    <row r="7" spans="1:4">
      <c r="B7" s="50">
        <v>6</v>
      </c>
      <c r="C7" s="54">
        <v>0.33333333333333331</v>
      </c>
      <c r="D7" s="52">
        <v>7500</v>
      </c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実績記録表_20190627</vt:lpstr>
      <vt:lpstr>データ</vt:lpstr>
      <vt:lpstr>実績記録表_20190627!Print_Area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2019-06-17T07:25:22Z</dcterms:created>
  <dcterms:modified xsi:type="dcterms:W3CDTF">2024-03-26T05:08:44Z</dcterms:modified>
</cp:coreProperties>
</file>